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 data\Export\"/>
    </mc:Choice>
  </mc:AlternateContent>
  <bookViews>
    <workbookView xWindow="0" yWindow="0" windowWidth="0" windowHeight="0"/>
  </bookViews>
  <sheets>
    <sheet name="Rekapitulace zakázky" sheetId="1" r:id="rId1"/>
    <sheet name="SO 0 - Vedlejší a ostatní..." sheetId="2" r:id="rId2"/>
    <sheet name="SO 1 - Stavební úpravy" sheetId="3" r:id="rId3"/>
    <sheet name="SO 2 - ZIT" sheetId="4" r:id="rId4"/>
    <sheet name="SO 3 - Vzduchotechnika" sheetId="5" r:id="rId5"/>
    <sheet name="SO 4 - Elektroinstalace" sheetId="6" r:id="rId6"/>
    <sheet name="Pokyny pro vyplnění" sheetId="7" r:id="rId7"/>
  </sheets>
  <definedNames>
    <definedName name="_xlnm.Print_Area" localSheetId="0">'Rekapitulace zakázky'!$D$4:$AO$36,'Rekapitulace zakázky'!$C$42:$AQ$60</definedName>
    <definedName name="_xlnm.Print_Titles" localSheetId="0">'Rekapitulace zakázky'!$52:$52</definedName>
    <definedName name="_xlnm._FilterDatabase" localSheetId="1" hidden="1">'SO 0 - Vedlejší a ostatní...'!$C$84:$K$107</definedName>
    <definedName name="_xlnm.Print_Area" localSheetId="1">'SO 0 - Vedlejší a ostatní...'!$C$4:$J$39,'SO 0 - Vedlejší a ostatní...'!$C$45:$J$66,'SO 0 - Vedlejší a ostatní...'!$C$72:$K$107</definedName>
    <definedName name="_xlnm.Print_Titles" localSheetId="1">'SO 0 - Vedlejší a ostatní...'!$84:$84</definedName>
    <definedName name="_xlnm._FilterDatabase" localSheetId="2" hidden="1">'SO 1 - Stavební úpravy'!$C$98:$K$694</definedName>
    <definedName name="_xlnm.Print_Area" localSheetId="2">'SO 1 - Stavební úpravy'!$C$4:$J$39,'SO 1 - Stavební úpravy'!$C$45:$J$80,'SO 1 - Stavební úpravy'!$C$86:$K$694</definedName>
    <definedName name="_xlnm.Print_Titles" localSheetId="2">'SO 1 - Stavební úpravy'!$98:$98</definedName>
    <definedName name="_xlnm._FilterDatabase" localSheetId="3" hidden="1">'SO 2 - ZIT'!$C$90:$K$306</definedName>
    <definedName name="_xlnm.Print_Area" localSheetId="3">'SO 2 - ZIT'!$C$4:$J$39,'SO 2 - ZIT'!$C$45:$J$72,'SO 2 - ZIT'!$C$78:$K$306</definedName>
    <definedName name="_xlnm.Print_Titles" localSheetId="3">'SO 2 - ZIT'!$90:$90</definedName>
    <definedName name="_xlnm._FilterDatabase" localSheetId="4" hidden="1">'SO 3 - Vzduchotechnika'!$C$85:$K$186</definedName>
    <definedName name="_xlnm.Print_Area" localSheetId="4">'SO 3 - Vzduchotechnika'!$C$4:$J$39,'SO 3 - Vzduchotechnika'!$C$45:$J$67,'SO 3 - Vzduchotechnika'!$C$73:$K$186</definedName>
    <definedName name="_xlnm.Print_Titles" localSheetId="4">'SO 3 - Vzduchotechnika'!$85:$85</definedName>
    <definedName name="_xlnm._FilterDatabase" localSheetId="5" hidden="1">'SO 4 - Elektroinstalace'!$C$82:$K$176</definedName>
    <definedName name="_xlnm.Print_Area" localSheetId="5">'SO 4 - Elektroinstalace'!$C$4:$J$39,'SO 4 - Elektroinstalace'!$C$45:$J$64,'SO 4 - Elektroinstalace'!$C$70:$K$176</definedName>
    <definedName name="_xlnm.Print_Titles" localSheetId="5">'SO 4 - Elektroinstalace'!$82:$82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F77"/>
  <c r="E75"/>
  <c r="F52"/>
  <c r="E50"/>
  <c r="J24"/>
  <c r="E24"/>
  <c r="J80"/>
  <c r="J23"/>
  <c r="J21"/>
  <c r="E21"/>
  <c r="J79"/>
  <c r="J20"/>
  <c r="J18"/>
  <c r="E18"/>
  <c r="F55"/>
  <c r="J17"/>
  <c r="J15"/>
  <c r="E15"/>
  <c r="F54"/>
  <c r="J14"/>
  <c r="J12"/>
  <c r="J77"/>
  <c r="E7"/>
  <c r="E73"/>
  <c i="5" r="J37"/>
  <c r="J36"/>
  <c i="1" r="AY58"/>
  <c i="5" r="J35"/>
  <c i="1" r="AX58"/>
  <c i="5"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T111"/>
  <c r="R112"/>
  <c r="R111"/>
  <c r="P112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89"/>
  <c r="BH89"/>
  <c r="BG89"/>
  <c r="BF89"/>
  <c r="T89"/>
  <c r="T88"/>
  <c r="R89"/>
  <c r="R88"/>
  <c r="P89"/>
  <c r="P88"/>
  <c r="J83"/>
  <c r="J82"/>
  <c r="F82"/>
  <c r="F80"/>
  <c r="E78"/>
  <c r="J55"/>
  <c r="J54"/>
  <c r="F54"/>
  <c r="F52"/>
  <c r="E50"/>
  <c r="J18"/>
  <c r="E18"/>
  <c r="F83"/>
  <c r="J17"/>
  <c r="J12"/>
  <c r="J80"/>
  <c r="E7"/>
  <c r="E48"/>
  <c i="4" r="J37"/>
  <c r="J36"/>
  <c i="1" r="AY57"/>
  <c i="4" r="J35"/>
  <c i="1" r="AX57"/>
  <c i="4"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T156"/>
  <c r="R157"/>
  <c r="R156"/>
  <c r="P157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5"/>
  <c r="BH125"/>
  <c r="BG125"/>
  <c r="BF125"/>
  <c r="T125"/>
  <c r="T124"/>
  <c r="R125"/>
  <c r="R124"/>
  <c r="P125"/>
  <c r="P124"/>
  <c r="BI121"/>
  <c r="BH121"/>
  <c r="BG121"/>
  <c r="BF121"/>
  <c r="T121"/>
  <c r="T120"/>
  <c r="R121"/>
  <c r="R120"/>
  <c r="P121"/>
  <c r="P120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55"/>
  <c r="J17"/>
  <c r="J12"/>
  <c r="J52"/>
  <c r="E7"/>
  <c r="E81"/>
  <c i="3" r="J37"/>
  <c r="J36"/>
  <c i="1" r="AY56"/>
  <c i="3" r="J35"/>
  <c i="1" r="AX56"/>
  <c i="3" r="BI693"/>
  <c r="BH693"/>
  <c r="BG693"/>
  <c r="BF693"/>
  <c r="T693"/>
  <c r="R693"/>
  <c r="P693"/>
  <c r="BI691"/>
  <c r="BH691"/>
  <c r="BG691"/>
  <c r="BF691"/>
  <c r="T691"/>
  <c r="R691"/>
  <c r="P691"/>
  <c r="BI689"/>
  <c r="BH689"/>
  <c r="BG689"/>
  <c r="BF689"/>
  <c r="T689"/>
  <c r="R689"/>
  <c r="P689"/>
  <c r="BI684"/>
  <c r="BH684"/>
  <c r="BG684"/>
  <c r="BF684"/>
  <c r="T684"/>
  <c r="R684"/>
  <c r="P684"/>
  <c r="BI680"/>
  <c r="BH680"/>
  <c r="BG680"/>
  <c r="BF680"/>
  <c r="T680"/>
  <c r="R680"/>
  <c r="P680"/>
  <c r="BI677"/>
  <c r="BH677"/>
  <c r="BG677"/>
  <c r="BF677"/>
  <c r="T677"/>
  <c r="R677"/>
  <c r="P677"/>
  <c r="BI674"/>
  <c r="BH674"/>
  <c r="BG674"/>
  <c r="BF674"/>
  <c r="T674"/>
  <c r="R674"/>
  <c r="P674"/>
  <c r="BI671"/>
  <c r="BH671"/>
  <c r="BG671"/>
  <c r="BF671"/>
  <c r="T671"/>
  <c r="R671"/>
  <c r="P671"/>
  <c r="BI668"/>
  <c r="BH668"/>
  <c r="BG668"/>
  <c r="BF668"/>
  <c r="T668"/>
  <c r="R668"/>
  <c r="P668"/>
  <c r="BI665"/>
  <c r="BH665"/>
  <c r="BG665"/>
  <c r="BF665"/>
  <c r="T665"/>
  <c r="R665"/>
  <c r="P665"/>
  <c r="BI662"/>
  <c r="BH662"/>
  <c r="BG662"/>
  <c r="BF662"/>
  <c r="T662"/>
  <c r="R662"/>
  <c r="P662"/>
  <c r="BI659"/>
  <c r="BH659"/>
  <c r="BG659"/>
  <c r="BF659"/>
  <c r="T659"/>
  <c r="R659"/>
  <c r="P659"/>
  <c r="BI657"/>
  <c r="BH657"/>
  <c r="BG657"/>
  <c r="BF657"/>
  <c r="T657"/>
  <c r="R657"/>
  <c r="P657"/>
  <c r="BI632"/>
  <c r="BH632"/>
  <c r="BG632"/>
  <c r="BF632"/>
  <c r="T632"/>
  <c r="R632"/>
  <c r="P632"/>
  <c r="BI629"/>
  <c r="BH629"/>
  <c r="BG629"/>
  <c r="BF629"/>
  <c r="T629"/>
  <c r="R629"/>
  <c r="P629"/>
  <c r="BI627"/>
  <c r="BH627"/>
  <c r="BG627"/>
  <c r="BF627"/>
  <c r="T627"/>
  <c r="R627"/>
  <c r="P627"/>
  <c r="BI619"/>
  <c r="BH619"/>
  <c r="BG619"/>
  <c r="BF619"/>
  <c r="T619"/>
  <c r="R619"/>
  <c r="P619"/>
  <c r="BI609"/>
  <c r="BH609"/>
  <c r="BG609"/>
  <c r="BF609"/>
  <c r="T609"/>
  <c r="R609"/>
  <c r="P609"/>
  <c r="BI602"/>
  <c r="BH602"/>
  <c r="BG602"/>
  <c r="BF602"/>
  <c r="T602"/>
  <c r="R602"/>
  <c r="P602"/>
  <c r="BI600"/>
  <c r="BH600"/>
  <c r="BG600"/>
  <c r="BF600"/>
  <c r="T600"/>
  <c r="R600"/>
  <c r="P600"/>
  <c r="BI598"/>
  <c r="BH598"/>
  <c r="BG598"/>
  <c r="BF598"/>
  <c r="T598"/>
  <c r="R598"/>
  <c r="P598"/>
  <c r="BI591"/>
  <c r="BH591"/>
  <c r="BG591"/>
  <c r="BF591"/>
  <c r="T591"/>
  <c r="R591"/>
  <c r="P591"/>
  <c r="BI589"/>
  <c r="BH589"/>
  <c r="BG589"/>
  <c r="BF589"/>
  <c r="T589"/>
  <c r="R589"/>
  <c r="P589"/>
  <c r="BI585"/>
  <c r="BH585"/>
  <c r="BG585"/>
  <c r="BF585"/>
  <c r="T585"/>
  <c r="R585"/>
  <c r="P585"/>
  <c r="BI583"/>
  <c r="BH583"/>
  <c r="BG583"/>
  <c r="BF583"/>
  <c r="T583"/>
  <c r="R583"/>
  <c r="P583"/>
  <c r="BI573"/>
  <c r="BH573"/>
  <c r="BG573"/>
  <c r="BF573"/>
  <c r="T573"/>
  <c r="R573"/>
  <c r="P573"/>
  <c r="BI570"/>
  <c r="BH570"/>
  <c r="BG570"/>
  <c r="BF570"/>
  <c r="T570"/>
  <c r="R570"/>
  <c r="P570"/>
  <c r="BI568"/>
  <c r="BH568"/>
  <c r="BG568"/>
  <c r="BF568"/>
  <c r="T568"/>
  <c r="R568"/>
  <c r="P568"/>
  <c r="BI556"/>
  <c r="BH556"/>
  <c r="BG556"/>
  <c r="BF556"/>
  <c r="T556"/>
  <c r="R556"/>
  <c r="P556"/>
  <c r="BI554"/>
  <c r="BH554"/>
  <c r="BG554"/>
  <c r="BF554"/>
  <c r="T554"/>
  <c r="R554"/>
  <c r="P554"/>
  <c r="BI541"/>
  <c r="BH541"/>
  <c r="BG541"/>
  <c r="BF541"/>
  <c r="T541"/>
  <c r="R541"/>
  <c r="P541"/>
  <c r="BI527"/>
  <c r="BH527"/>
  <c r="BG527"/>
  <c r="BF527"/>
  <c r="T527"/>
  <c r="R527"/>
  <c r="P527"/>
  <c r="BI525"/>
  <c r="BH525"/>
  <c r="BG525"/>
  <c r="BF525"/>
  <c r="T525"/>
  <c r="R525"/>
  <c r="P525"/>
  <c r="BI513"/>
  <c r="BH513"/>
  <c r="BG513"/>
  <c r="BF513"/>
  <c r="T513"/>
  <c r="R513"/>
  <c r="P513"/>
  <c r="BI510"/>
  <c r="BH510"/>
  <c r="BG510"/>
  <c r="BF510"/>
  <c r="T510"/>
  <c r="R510"/>
  <c r="P510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0"/>
  <c r="BH500"/>
  <c r="BG500"/>
  <c r="BF500"/>
  <c r="T500"/>
  <c r="R500"/>
  <c r="P500"/>
  <c r="BI492"/>
  <c r="BH492"/>
  <c r="BG492"/>
  <c r="BF492"/>
  <c r="T492"/>
  <c r="R492"/>
  <c r="P492"/>
  <c r="BI490"/>
  <c r="BH490"/>
  <c r="BG490"/>
  <c r="BF490"/>
  <c r="T490"/>
  <c r="R490"/>
  <c r="P490"/>
  <c r="BI487"/>
  <c r="BH487"/>
  <c r="BG487"/>
  <c r="BF487"/>
  <c r="T487"/>
  <c r="R487"/>
  <c r="P487"/>
  <c r="BI485"/>
  <c r="BH485"/>
  <c r="BG485"/>
  <c r="BF485"/>
  <c r="T485"/>
  <c r="R485"/>
  <c r="P485"/>
  <c r="BI482"/>
  <c r="BH482"/>
  <c r="BG482"/>
  <c r="BF482"/>
  <c r="T482"/>
  <c r="R482"/>
  <c r="P482"/>
  <c r="BI470"/>
  <c r="BH470"/>
  <c r="BG470"/>
  <c r="BF470"/>
  <c r="T470"/>
  <c r="R470"/>
  <c r="P470"/>
  <c r="BI467"/>
  <c r="BH467"/>
  <c r="BG467"/>
  <c r="BF467"/>
  <c r="T467"/>
  <c r="R467"/>
  <c r="P467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0"/>
  <c r="BH460"/>
  <c r="BG460"/>
  <c r="BF460"/>
  <c r="T460"/>
  <c r="R460"/>
  <c r="P460"/>
  <c r="BI454"/>
  <c r="BH454"/>
  <c r="BG454"/>
  <c r="BF454"/>
  <c r="T454"/>
  <c r="R454"/>
  <c r="P454"/>
  <c r="BI451"/>
  <c r="BH451"/>
  <c r="BG451"/>
  <c r="BF451"/>
  <c r="T451"/>
  <c r="R451"/>
  <c r="P451"/>
  <c r="BI450"/>
  <c r="BH450"/>
  <c r="BG450"/>
  <c r="BF450"/>
  <c r="T450"/>
  <c r="R450"/>
  <c r="P450"/>
  <c r="BI448"/>
  <c r="BH448"/>
  <c r="BG448"/>
  <c r="BF448"/>
  <c r="T448"/>
  <c r="R448"/>
  <c r="P448"/>
  <c r="BI447"/>
  <c r="BH447"/>
  <c r="BG447"/>
  <c r="BF447"/>
  <c r="T447"/>
  <c r="R447"/>
  <c r="P447"/>
  <c r="BI445"/>
  <c r="BH445"/>
  <c r="BG445"/>
  <c r="BF445"/>
  <c r="T445"/>
  <c r="R445"/>
  <c r="P445"/>
  <c r="BI444"/>
  <c r="BH444"/>
  <c r="BG444"/>
  <c r="BF444"/>
  <c r="T444"/>
  <c r="R444"/>
  <c r="P444"/>
  <c r="BI442"/>
  <c r="BH442"/>
  <c r="BG442"/>
  <c r="BF442"/>
  <c r="T442"/>
  <c r="R442"/>
  <c r="P442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4"/>
  <c r="BH434"/>
  <c r="BG434"/>
  <c r="BF434"/>
  <c r="T434"/>
  <c r="R434"/>
  <c r="P434"/>
  <c r="BI433"/>
  <c r="BH433"/>
  <c r="BG433"/>
  <c r="BF433"/>
  <c r="T433"/>
  <c r="R433"/>
  <c r="P433"/>
  <c r="BI430"/>
  <c r="BH430"/>
  <c r="BG430"/>
  <c r="BF430"/>
  <c r="T430"/>
  <c r="R430"/>
  <c r="P430"/>
  <c r="BI429"/>
  <c r="BH429"/>
  <c r="BG429"/>
  <c r="BF429"/>
  <c r="T429"/>
  <c r="R429"/>
  <c r="P429"/>
  <c r="BI427"/>
  <c r="BH427"/>
  <c r="BG427"/>
  <c r="BF427"/>
  <c r="T427"/>
  <c r="R427"/>
  <c r="P427"/>
  <c r="BI426"/>
  <c r="BH426"/>
  <c r="BG426"/>
  <c r="BF426"/>
  <c r="T426"/>
  <c r="R426"/>
  <c r="P426"/>
  <c r="BI423"/>
  <c r="BH423"/>
  <c r="BG423"/>
  <c r="BF423"/>
  <c r="T423"/>
  <c r="R423"/>
  <c r="P423"/>
  <c r="BI421"/>
  <c r="BH421"/>
  <c r="BG421"/>
  <c r="BF421"/>
  <c r="T421"/>
  <c r="R421"/>
  <c r="P421"/>
  <c r="BI418"/>
  <c r="BH418"/>
  <c r="BG418"/>
  <c r="BF418"/>
  <c r="T418"/>
  <c r="R418"/>
  <c r="P418"/>
  <c r="BI416"/>
  <c r="BH416"/>
  <c r="BG416"/>
  <c r="BF416"/>
  <c r="T416"/>
  <c r="R416"/>
  <c r="P416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1"/>
  <c r="BH391"/>
  <c r="BG391"/>
  <c r="BF391"/>
  <c r="T391"/>
  <c r="R391"/>
  <c r="P391"/>
  <c r="BI387"/>
  <c r="BH387"/>
  <c r="BG387"/>
  <c r="BF387"/>
  <c r="T387"/>
  <c r="T386"/>
  <c r="R387"/>
  <c r="R386"/>
  <c r="P387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5"/>
  <c r="BH365"/>
  <c r="BG365"/>
  <c r="BF365"/>
  <c r="T365"/>
  <c r="R365"/>
  <c r="P365"/>
  <c r="BI363"/>
  <c r="BH363"/>
  <c r="BG363"/>
  <c r="BF363"/>
  <c r="T363"/>
  <c r="R363"/>
  <c r="P363"/>
  <c r="BI360"/>
  <c r="BH360"/>
  <c r="BG360"/>
  <c r="BF360"/>
  <c r="T360"/>
  <c r="R360"/>
  <c r="P360"/>
  <c r="BI358"/>
  <c r="BH358"/>
  <c r="BG358"/>
  <c r="BF358"/>
  <c r="T358"/>
  <c r="R358"/>
  <c r="P358"/>
  <c r="BI353"/>
  <c r="BH353"/>
  <c r="BG353"/>
  <c r="BF353"/>
  <c r="T353"/>
  <c r="R353"/>
  <c r="P353"/>
  <c r="BI351"/>
  <c r="BH351"/>
  <c r="BG351"/>
  <c r="BF351"/>
  <c r="T351"/>
  <c r="R351"/>
  <c r="P351"/>
  <c r="BI348"/>
  <c r="BH348"/>
  <c r="BG348"/>
  <c r="BF348"/>
  <c r="T348"/>
  <c r="R348"/>
  <c r="P348"/>
  <c r="BI344"/>
  <c r="BH344"/>
  <c r="BG344"/>
  <c r="BF344"/>
  <c r="T344"/>
  <c r="T343"/>
  <c r="R344"/>
  <c r="R343"/>
  <c r="P344"/>
  <c r="P343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17"/>
  <c r="BH317"/>
  <c r="BG317"/>
  <c r="BF317"/>
  <c r="T317"/>
  <c r="R317"/>
  <c r="P317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89"/>
  <c r="BH289"/>
  <c r="BG289"/>
  <c r="BF289"/>
  <c r="T289"/>
  <c r="R289"/>
  <c r="P28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1"/>
  <c r="BH211"/>
  <c r="BG211"/>
  <c r="BF211"/>
  <c r="T211"/>
  <c r="R211"/>
  <c r="P211"/>
  <c r="BI200"/>
  <c r="BH200"/>
  <c r="BG200"/>
  <c r="BF200"/>
  <c r="T200"/>
  <c r="R200"/>
  <c r="P200"/>
  <c r="BI197"/>
  <c r="BH197"/>
  <c r="BG197"/>
  <c r="BF197"/>
  <c r="T197"/>
  <c r="R197"/>
  <c r="P197"/>
  <c r="BI192"/>
  <c r="BH192"/>
  <c r="BG192"/>
  <c r="BF192"/>
  <c r="T192"/>
  <c r="R192"/>
  <c r="P192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8"/>
  <c r="BH168"/>
  <c r="BG168"/>
  <c r="BF168"/>
  <c r="T168"/>
  <c r="R168"/>
  <c r="P168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J96"/>
  <c r="J95"/>
  <c r="F95"/>
  <c r="F93"/>
  <c r="E91"/>
  <c r="J55"/>
  <c r="J54"/>
  <c r="F54"/>
  <c r="F52"/>
  <c r="E50"/>
  <c r="J18"/>
  <c r="E18"/>
  <c r="F96"/>
  <c r="J17"/>
  <c r="J12"/>
  <c r="J93"/>
  <c r="E7"/>
  <c r="E89"/>
  <c i="2" r="J37"/>
  <c r="J36"/>
  <c i="1" r="AY55"/>
  <c i="2" r="J35"/>
  <c i="1" r="AX55"/>
  <c i="2"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T100"/>
  <c r="R101"/>
  <c r="R100"/>
  <c r="P101"/>
  <c r="P100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T92"/>
  <c r="R93"/>
  <c r="R92"/>
  <c r="P93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1" r="L50"/>
  <c r="AM50"/>
  <c r="AM49"/>
  <c r="L49"/>
  <c r="AM47"/>
  <c r="L47"/>
  <c r="L45"/>
  <c r="L44"/>
  <c i="3" r="J163"/>
  <c r="BK139"/>
  <c r="J127"/>
  <c r="J109"/>
  <c r="BK684"/>
  <c r="J680"/>
  <c r="J671"/>
  <c r="J665"/>
  <c r="BK627"/>
  <c r="BK554"/>
  <c r="BK525"/>
  <c r="BK507"/>
  <c r="J451"/>
  <c r="BK442"/>
  <c r="J438"/>
  <c r="J434"/>
  <c r="BK416"/>
  <c r="BK387"/>
  <c r="BK377"/>
  <c r="BK372"/>
  <c r="J365"/>
  <c r="BK358"/>
  <c r="BK344"/>
  <c r="BK335"/>
  <c r="BK330"/>
  <c r="BK316"/>
  <c r="BK308"/>
  <c r="J267"/>
  <c r="J251"/>
  <c r="BK221"/>
  <c r="J211"/>
  <c r="J197"/>
  <c r="BK163"/>
  <c r="J158"/>
  <c r="BK146"/>
  <c r="BK132"/>
  <c r="J121"/>
  <c r="BK107"/>
  <c r="J102"/>
  <c r="BK691"/>
  <c r="J677"/>
  <c r="BK662"/>
  <c r="J657"/>
  <c r="BK609"/>
  <c r="BK600"/>
  <c r="BK591"/>
  <c r="J573"/>
  <c r="J527"/>
  <c r="J503"/>
  <c r="J490"/>
  <c r="BK485"/>
  <c r="BK470"/>
  <c r="BK463"/>
  <c r="BK460"/>
  <c r="BK451"/>
  <c r="BK448"/>
  <c r="J445"/>
  <c r="J430"/>
  <c r="J418"/>
  <c r="J407"/>
  <c r="BK382"/>
  <c r="J380"/>
  <c r="J370"/>
  <c r="BK360"/>
  <c r="J353"/>
  <c r="J310"/>
  <c r="J301"/>
  <c r="BK277"/>
  <c r="BK275"/>
  <c r="J242"/>
  <c r="BK211"/>
  <c r="BK181"/>
  <c r="J175"/>
  <c r="J139"/>
  <c r="J132"/>
  <c r="BK117"/>
  <c r="J111"/>
  <c r="BK102"/>
  <c r="J689"/>
  <c r="BK680"/>
  <c r="BK629"/>
  <c r="BK619"/>
  <c r="J585"/>
  <c r="BK573"/>
  <c r="J568"/>
  <c r="BK527"/>
  <c r="J500"/>
  <c r="J482"/>
  <c r="BK467"/>
  <c r="J464"/>
  <c r="J442"/>
  <c r="BK430"/>
  <c r="J427"/>
  <c r="BK423"/>
  <c r="BK418"/>
  <c r="BK413"/>
  <c r="BK409"/>
  <c r="BK398"/>
  <c r="J394"/>
  <c r="J387"/>
  <c r="J374"/>
  <c r="J348"/>
  <c r="BK338"/>
  <c r="J330"/>
  <c r="BK313"/>
  <c r="BK303"/>
  <c r="J270"/>
  <c r="BK240"/>
  <c r="J226"/>
  <c r="J184"/>
  <c r="BK175"/>
  <c r="J161"/>
  <c r="J144"/>
  <c r="BK127"/>
  <c r="BK121"/>
  <c r="BK105"/>
  <c i="4" r="BK282"/>
  <c r="J273"/>
  <c r="BK266"/>
  <c r="J258"/>
  <c r="J251"/>
  <c r="J246"/>
  <c r="J241"/>
  <c r="BK226"/>
  <c r="J219"/>
  <c r="BK215"/>
  <c r="BK204"/>
  <c r="BK197"/>
  <c r="J193"/>
  <c r="BK178"/>
  <c r="BK172"/>
  <c r="J164"/>
  <c r="BK154"/>
  <c r="BK149"/>
  <c r="J143"/>
  <c r="J137"/>
  <c r="J131"/>
  <c r="BK121"/>
  <c r="BK107"/>
  <c r="BK97"/>
  <c r="J305"/>
  <c r="J303"/>
  <c r="BK299"/>
  <c r="BK290"/>
  <c r="BK280"/>
  <c r="J276"/>
  <c r="J271"/>
  <c r="BK268"/>
  <c r="BK264"/>
  <c r="J254"/>
  <c r="BK246"/>
  <c r="J236"/>
  <c r="J230"/>
  <c r="BK207"/>
  <c r="J200"/>
  <c r="BK189"/>
  <c r="J169"/>
  <c r="BK164"/>
  <c r="BK143"/>
  <c r="BK109"/>
  <c r="J104"/>
  <c r="BK297"/>
  <c r="J286"/>
  <c r="J282"/>
  <c r="BK273"/>
  <c r="J252"/>
  <c r="J243"/>
  <c r="J239"/>
  <c r="J234"/>
  <c r="BK224"/>
  <c r="J207"/>
  <c r="J197"/>
  <c r="J191"/>
  <c r="J187"/>
  <c r="J178"/>
  <c r="BK175"/>
  <c r="BK157"/>
  <c r="BK151"/>
  <c r="J121"/>
  <c r="BK112"/>
  <c r="BK102"/>
  <c r="J299"/>
  <c r="J294"/>
  <c r="J290"/>
  <c r="BK284"/>
  <c r="J274"/>
  <c r="J268"/>
  <c r="BK262"/>
  <c r="BK258"/>
  <c r="BK251"/>
  <c r="BK236"/>
  <c r="BK230"/>
  <c r="J224"/>
  <c r="BK219"/>
  <c r="J215"/>
  <c r="BK187"/>
  <c r="J184"/>
  <c r="J167"/>
  <c r="BK137"/>
  <c r="BK125"/>
  <c r="BK115"/>
  <c r="BK104"/>
  <c r="BK100"/>
  <c i="5" r="J183"/>
  <c r="J177"/>
  <c r="BK174"/>
  <c r="J171"/>
  <c r="J168"/>
  <c r="J164"/>
  <c r="BK153"/>
  <c r="J147"/>
  <c r="J140"/>
  <c r="J130"/>
  <c r="BK127"/>
  <c r="J124"/>
  <c r="BK121"/>
  <c r="BK116"/>
  <c r="J104"/>
  <c r="BK97"/>
  <c r="BK95"/>
  <c r="J89"/>
  <c r="J174"/>
  <c r="BK168"/>
  <c r="J160"/>
  <c r="J156"/>
  <c r="J151"/>
  <c r="BK146"/>
  <c r="J143"/>
  <c r="J137"/>
  <c r="BK134"/>
  <c r="BK119"/>
  <c r="BK118"/>
  <c r="J112"/>
  <c r="J99"/>
  <c r="J181"/>
  <c r="BK178"/>
  <c r="J166"/>
  <c r="BK156"/>
  <c r="BK151"/>
  <c r="J149"/>
  <c r="J146"/>
  <c r="BK143"/>
  <c r="BK140"/>
  <c r="BK135"/>
  <c r="BK122"/>
  <c r="J109"/>
  <c r="BK102"/>
  <c r="J185"/>
  <c r="BK177"/>
  <c r="BK171"/>
  <c r="J170"/>
  <c r="BK162"/>
  <c r="BK145"/>
  <c r="J138"/>
  <c r="BK130"/>
  <c r="J127"/>
  <c r="J121"/>
  <c r="BK99"/>
  <c r="BK93"/>
  <c i="6" r="J173"/>
  <c r="J171"/>
  <c r="J168"/>
  <c r="BK164"/>
  <c r="J162"/>
  <c r="BK159"/>
  <c r="J157"/>
  <c r="BK154"/>
  <c r="BK151"/>
  <c r="BK148"/>
  <c r="J146"/>
  <c r="J144"/>
  <c r="BK141"/>
  <c r="J139"/>
  <c r="BK134"/>
  <c r="BK132"/>
  <c r="J125"/>
  <c r="J121"/>
  <c r="BK118"/>
  <c r="BK102"/>
  <c r="BK99"/>
  <c r="BK97"/>
  <c r="BK91"/>
  <c r="BK89"/>
  <c r="J86"/>
  <c r="J175"/>
  <c r="BK173"/>
  <c r="BK171"/>
  <c r="BK169"/>
  <c r="BK168"/>
  <c r="J167"/>
  <c r="J164"/>
  <c r="BK160"/>
  <c r="BK155"/>
  <c r="J152"/>
  <c r="J150"/>
  <c r="J137"/>
  <c r="J135"/>
  <c r="BK129"/>
  <c r="BK125"/>
  <c r="BK122"/>
  <c r="J118"/>
  <c r="BK115"/>
  <c r="J112"/>
  <c r="J110"/>
  <c r="J105"/>
  <c r="J102"/>
  <c r="J101"/>
  <c r="BK95"/>
  <c r="J90"/>
  <c r="BK85"/>
  <c r="BK175"/>
  <c r="BK172"/>
  <c r="J169"/>
  <c r="BK167"/>
  <c r="J165"/>
  <c r="J161"/>
  <c r="BK158"/>
  <c r="J155"/>
  <c r="BK153"/>
  <c r="BK150"/>
  <c r="J148"/>
  <c r="BK146"/>
  <c r="BK144"/>
  <c r="BK142"/>
  <c r="BK140"/>
  <c r="BK138"/>
  <c r="BK136"/>
  <c r="J134"/>
  <c r="J132"/>
  <c r="BK130"/>
  <c r="BK126"/>
  <c r="BK117"/>
  <c r="J115"/>
  <c r="BK114"/>
  <c r="J113"/>
  <c r="BK109"/>
  <c r="J107"/>
  <c r="BK101"/>
  <c r="J98"/>
  <c r="BK94"/>
  <c r="J89"/>
  <c r="J87"/>
  <c r="J126"/>
  <c r="BK120"/>
  <c r="J116"/>
  <c r="BK113"/>
  <c r="BK110"/>
  <c r="J108"/>
  <c r="J99"/>
  <c r="J91"/>
  <c r="J85"/>
  <c i="2" r="BK106"/>
  <c r="J104"/>
  <c r="BK101"/>
  <c r="J98"/>
  <c r="J96"/>
  <c r="J93"/>
  <c r="J90"/>
  <c r="J88"/>
  <c r="J106"/>
  <c r="BK104"/>
  <c r="J101"/>
  <c r="BK98"/>
  <c r="BK96"/>
  <c r="BK93"/>
  <c r="BK90"/>
  <c r="BK88"/>
  <c i="1" r="AS54"/>
  <c i="3" r="BK671"/>
  <c r="BK665"/>
  <c r="J662"/>
  <c r="BK659"/>
  <c r="BK657"/>
  <c r="BK632"/>
  <c r="J619"/>
  <c r="J609"/>
  <c r="J600"/>
  <c r="BK598"/>
  <c r="J591"/>
  <c r="BK589"/>
  <c r="BK585"/>
  <c r="J583"/>
  <c r="BK568"/>
  <c r="BK556"/>
  <c r="BK541"/>
  <c r="J525"/>
  <c r="J513"/>
  <c r="BK510"/>
  <c r="J507"/>
  <c r="BK505"/>
  <c r="BK503"/>
  <c r="J492"/>
  <c r="BK490"/>
  <c r="J487"/>
  <c r="J485"/>
  <c r="J467"/>
  <c r="BK465"/>
  <c r="BK462"/>
  <c r="J460"/>
  <c r="J448"/>
  <c r="BK447"/>
  <c r="BK445"/>
  <c r="J444"/>
  <c r="BK438"/>
  <c r="BK437"/>
  <c r="J433"/>
  <c r="J429"/>
  <c r="BK427"/>
  <c r="BK426"/>
  <c r="J423"/>
  <c r="J413"/>
  <c r="J411"/>
  <c r="J396"/>
  <c r="BK394"/>
  <c r="J382"/>
  <c r="BK363"/>
  <c r="J351"/>
  <c r="BK348"/>
  <c r="J340"/>
  <c r="J332"/>
  <c r="J328"/>
  <c r="J317"/>
  <c r="J316"/>
  <c r="J308"/>
  <c r="J303"/>
  <c r="BK289"/>
  <c r="J275"/>
  <c r="BK272"/>
  <c r="BK267"/>
  <c r="J265"/>
  <c r="BK251"/>
  <c r="BK249"/>
  <c r="BK242"/>
  <c r="J238"/>
  <c r="BK226"/>
  <c r="J224"/>
  <c r="J221"/>
  <c r="BK184"/>
  <c r="J178"/>
  <c r="BK170"/>
  <c r="J168"/>
  <c r="BK154"/>
  <c r="J146"/>
  <c r="BK144"/>
  <c r="BK142"/>
  <c r="BK129"/>
  <c r="BK111"/>
  <c r="J107"/>
  <c r="J691"/>
  <c r="BK677"/>
  <c r="J674"/>
  <c r="BK668"/>
  <c r="J629"/>
  <c r="J570"/>
  <c r="J541"/>
  <c r="J510"/>
  <c r="J454"/>
  <c r="BK444"/>
  <c r="J439"/>
  <c r="J437"/>
  <c r="BK433"/>
  <c r="J391"/>
  <c r="BK384"/>
  <c r="BK380"/>
  <c r="BK374"/>
  <c r="BK370"/>
  <c r="J360"/>
  <c r="BK353"/>
  <c r="J338"/>
  <c r="BK332"/>
  <c r="BK328"/>
  <c r="J313"/>
  <c r="BK310"/>
  <c r="BK270"/>
  <c r="BK265"/>
  <c r="BK224"/>
  <c r="J200"/>
  <c r="BK197"/>
  <c r="J192"/>
  <c r="J181"/>
  <c r="BK161"/>
  <c r="J154"/>
  <c r="J142"/>
  <c r="J129"/>
  <c r="J117"/>
  <c r="J105"/>
  <c r="J693"/>
  <c r="BK689"/>
  <c r="BK674"/>
  <c r="J659"/>
  <c r="J632"/>
  <c r="BK602"/>
  <c r="J598"/>
  <c r="J589"/>
  <c r="J556"/>
  <c r="BK513"/>
  <c r="BK500"/>
  <c r="BK487"/>
  <c r="BK482"/>
  <c r="BK464"/>
  <c r="J462"/>
  <c r="BK454"/>
  <c r="BK450"/>
  <c r="J447"/>
  <c r="BK439"/>
  <c r="BK421"/>
  <c r="J409"/>
  <c r="J398"/>
  <c r="J384"/>
  <c r="J372"/>
  <c r="BK365"/>
  <c r="J363"/>
  <c r="J358"/>
  <c r="J344"/>
  <c r="BK305"/>
  <c r="J289"/>
  <c r="J277"/>
  <c r="J272"/>
  <c r="BK253"/>
  <c r="J240"/>
  <c r="BK192"/>
  <c r="BK178"/>
  <c r="BK168"/>
  <c r="BK136"/>
  <c r="J124"/>
  <c r="BK114"/>
  <c r="BK109"/>
  <c r="BK693"/>
  <c r="J684"/>
  <c r="J668"/>
  <c r="J627"/>
  <c r="J602"/>
  <c r="BK583"/>
  <c r="BK570"/>
  <c r="J554"/>
  <c r="J505"/>
  <c r="BK492"/>
  <c r="J470"/>
  <c r="J465"/>
  <c r="J463"/>
  <c r="J450"/>
  <c r="BK434"/>
  <c r="BK429"/>
  <c r="J426"/>
  <c r="J421"/>
  <c r="J416"/>
  <c r="BK411"/>
  <c r="BK407"/>
  <c r="BK396"/>
  <c r="BK391"/>
  <c r="J377"/>
  <c r="BK351"/>
  <c r="BK340"/>
  <c r="J335"/>
  <c r="BK317"/>
  <c r="J305"/>
  <c r="BK301"/>
  <c r="J253"/>
  <c r="J249"/>
  <c r="BK238"/>
  <c r="BK200"/>
  <c r="J170"/>
  <c r="BK158"/>
  <c r="J136"/>
  <c r="BK124"/>
  <c r="J114"/>
  <c i="4" r="BK288"/>
  <c r="J280"/>
  <c r="BK271"/>
  <c r="J262"/>
  <c r="BK254"/>
  <c r="J250"/>
  <c r="BK248"/>
  <c r="BK243"/>
  <c r="J228"/>
  <c r="J221"/>
  <c r="J217"/>
  <c r="J212"/>
  <c r="BK200"/>
  <c r="J195"/>
  <c r="BK181"/>
  <c r="J175"/>
  <c r="BK169"/>
  <c r="J161"/>
  <c r="J151"/>
  <c r="J147"/>
  <c r="J140"/>
  <c r="BK134"/>
  <c r="J125"/>
  <c r="J115"/>
  <c r="J100"/>
  <c r="BK94"/>
  <c r="BK305"/>
  <c r="BK303"/>
  <c r="J301"/>
  <c r="J292"/>
  <c r="J288"/>
  <c r="BK278"/>
  <c r="BK274"/>
  <c r="J270"/>
  <c r="J266"/>
  <c r="J260"/>
  <c r="BK252"/>
  <c r="BK239"/>
  <c r="J232"/>
  <c r="BK228"/>
  <c r="BK202"/>
  <c r="BK195"/>
  <c r="J185"/>
  <c r="BK167"/>
  <c r="J149"/>
  <c r="BK131"/>
  <c r="J107"/>
  <c r="BK301"/>
  <c r="BK294"/>
  <c r="J284"/>
  <c r="BK276"/>
  <c r="BK256"/>
  <c r="BK250"/>
  <c r="BK241"/>
  <c r="BK232"/>
  <c r="BK212"/>
  <c r="J204"/>
  <c r="J202"/>
  <c r="BK193"/>
  <c r="J189"/>
  <c r="BK184"/>
  <c r="J172"/>
  <c r="J154"/>
  <c r="BK140"/>
  <c r="J118"/>
  <c r="J109"/>
  <c r="J94"/>
  <c r="J297"/>
  <c r="BK292"/>
  <c r="BK286"/>
  <c r="J278"/>
  <c r="BK270"/>
  <c r="J264"/>
  <c r="BK260"/>
  <c r="J256"/>
  <c r="J248"/>
  <c r="BK234"/>
  <c r="J226"/>
  <c r="BK221"/>
  <c r="BK217"/>
  <c r="BK191"/>
  <c r="BK185"/>
  <c r="J181"/>
  <c r="BK161"/>
  <c r="J157"/>
  <c r="BK147"/>
  <c r="J134"/>
  <c r="BK118"/>
  <c r="J112"/>
  <c r="J102"/>
  <c r="J97"/>
  <c i="5" r="J178"/>
  <c r="BK175"/>
  <c r="BK172"/>
  <c r="BK170"/>
  <c r="BK166"/>
  <c r="BK154"/>
  <c r="BK149"/>
  <c r="J145"/>
  <c r="BK132"/>
  <c r="J128"/>
  <c r="J125"/>
  <c r="J122"/>
  <c r="J118"/>
  <c r="BK109"/>
  <c r="J106"/>
  <c r="J102"/>
  <c r="J93"/>
  <c r="BK183"/>
  <c r="J180"/>
  <c r="BK164"/>
  <c r="J162"/>
  <c r="BK158"/>
  <c r="J154"/>
  <c r="J150"/>
  <c r="J144"/>
  <c r="J141"/>
  <c r="J135"/>
  <c r="J132"/>
  <c r="BK124"/>
  <c r="J116"/>
  <c r="BK104"/>
  <c r="J97"/>
  <c r="BK180"/>
  <c r="J175"/>
  <c r="BK160"/>
  <c r="J153"/>
  <c r="BK150"/>
  <c r="BK147"/>
  <c r="BK144"/>
  <c r="BK141"/>
  <c r="BK139"/>
  <c r="BK138"/>
  <c r="J134"/>
  <c r="BK112"/>
  <c r="BK106"/>
  <c r="BK185"/>
  <c r="BK181"/>
  <c r="J172"/>
  <c r="J158"/>
  <c r="J139"/>
  <c r="BK137"/>
  <c r="BK128"/>
  <c r="BK125"/>
  <c r="J119"/>
  <c r="J95"/>
  <c r="BK89"/>
  <c i="6" r="BK176"/>
  <c r="J174"/>
  <c r="J172"/>
  <c r="J170"/>
  <c r="BK166"/>
  <c r="BK163"/>
  <c r="J160"/>
  <c r="J158"/>
  <c r="J156"/>
  <c r="J153"/>
  <c r="BK149"/>
  <c r="BK147"/>
  <c r="BK145"/>
  <c r="J143"/>
  <c r="J140"/>
  <c r="J138"/>
  <c r="J133"/>
  <c r="BK131"/>
  <c r="J124"/>
  <c r="BK119"/>
  <c r="BK105"/>
  <c r="BK103"/>
  <c r="BK100"/>
  <c r="BK98"/>
  <c r="J96"/>
  <c r="BK90"/>
  <c r="BK87"/>
  <c r="BK165"/>
  <c r="BK161"/>
  <c r="BK157"/>
  <c r="J154"/>
  <c r="J151"/>
  <c r="J142"/>
  <c r="J136"/>
  <c r="J130"/>
  <c r="J128"/>
  <c r="BK124"/>
  <c r="BK121"/>
  <c r="J117"/>
  <c r="J114"/>
  <c r="J111"/>
  <c r="BK107"/>
  <c r="BK106"/>
  <c r="J104"/>
  <c r="J97"/>
  <c r="J94"/>
  <c r="J92"/>
  <c r="J88"/>
  <c r="J176"/>
  <c r="BK174"/>
  <c r="BK170"/>
  <c r="J166"/>
  <c r="J163"/>
  <c r="BK162"/>
  <c r="J159"/>
  <c r="BK156"/>
  <c r="BK152"/>
  <c r="J149"/>
  <c r="J147"/>
  <c r="J145"/>
  <c r="BK143"/>
  <c r="J141"/>
  <c r="BK139"/>
  <c r="BK137"/>
  <c r="BK135"/>
  <c r="BK133"/>
  <c r="J131"/>
  <c r="J129"/>
  <c r="J120"/>
  <c r="BK116"/>
  <c r="BK111"/>
  <c r="BK108"/>
  <c r="BK104"/>
  <c r="J100"/>
  <c r="J95"/>
  <c r="BK92"/>
  <c r="BK88"/>
  <c r="BK128"/>
  <c r="J122"/>
  <c r="J119"/>
  <c r="BK112"/>
  <c r="J109"/>
  <c r="J106"/>
  <c r="J103"/>
  <c r="BK96"/>
  <c r="BK86"/>
  <c i="2" l="1" r="BK87"/>
  <c r="J87"/>
  <c r="J61"/>
  <c r="P87"/>
  <c r="R87"/>
  <c r="T87"/>
  <c r="BK95"/>
  <c r="J95"/>
  <c r="J63"/>
  <c r="P95"/>
  <c r="R95"/>
  <c r="T95"/>
  <c r="BK103"/>
  <c r="J103"/>
  <c r="J65"/>
  <c r="P103"/>
  <c r="R103"/>
  <c r="T103"/>
  <c i="3" r="R101"/>
  <c r="R120"/>
  <c r="R135"/>
  <c r="R157"/>
  <c r="BK162"/>
  <c r="J162"/>
  <c r="J65"/>
  <c r="BK304"/>
  <c r="J304"/>
  <c r="J66"/>
  <c r="P327"/>
  <c r="R347"/>
  <c r="T376"/>
  <c r="BK390"/>
  <c r="J390"/>
  <c r="J73"/>
  <c r="BK425"/>
  <c r="J425"/>
  <c r="J74"/>
  <c r="P428"/>
  <c r="T469"/>
  <c r="P572"/>
  <c r="T631"/>
  <c r="T683"/>
  <c i="4" r="R93"/>
  <c r="R92"/>
  <c r="R130"/>
  <c r="R146"/>
  <c r="BK160"/>
  <c r="J160"/>
  <c r="J68"/>
  <c r="R206"/>
  <c r="R245"/>
  <c r="P296"/>
  <c i="5" r="BK92"/>
  <c r="J92"/>
  <c r="J62"/>
  <c r="BK101"/>
  <c r="J101"/>
  <c r="J63"/>
  <c r="T115"/>
  <c r="T114"/>
  <c i="3" r="T101"/>
  <c r="T120"/>
  <c r="T135"/>
  <c r="P157"/>
  <c r="T157"/>
  <c r="R162"/>
  <c r="P304"/>
  <c r="BK327"/>
  <c r="J327"/>
  <c r="J67"/>
  <c r="P347"/>
  <c r="P376"/>
  <c r="P390"/>
  <c r="BK428"/>
  <c r="J428"/>
  <c r="J75"/>
  <c r="BK469"/>
  <c r="J469"/>
  <c r="J76"/>
  <c r="BK572"/>
  <c r="J572"/>
  <c r="J77"/>
  <c r="BK631"/>
  <c r="J631"/>
  <c r="J78"/>
  <c r="BK683"/>
  <c r="J683"/>
  <c r="J79"/>
  <c i="4" r="BK93"/>
  <c r="J93"/>
  <c r="J61"/>
  <c r="BK130"/>
  <c r="J130"/>
  <c r="J64"/>
  <c r="BK146"/>
  <c r="J146"/>
  <c r="J65"/>
  <c r="P160"/>
  <c r="T206"/>
  <c r="T245"/>
  <c r="T296"/>
  <c i="5" r="P92"/>
  <c r="P87"/>
  <c r="P86"/>
  <c i="1" r="AU58"/>
  <c i="5" r="P101"/>
  <c r="R115"/>
  <c r="R114"/>
  <c i="6" r="P93"/>
  <c i="3" r="BK101"/>
  <c r="BK120"/>
  <c r="J120"/>
  <c r="J62"/>
  <c r="P135"/>
  <c r="BK157"/>
  <c r="J157"/>
  <c r="J64"/>
  <c r="P162"/>
  <c r="R304"/>
  <c r="T327"/>
  <c r="T347"/>
  <c r="R376"/>
  <c r="T390"/>
  <c r="P425"/>
  <c r="T425"/>
  <c r="R428"/>
  <c r="R469"/>
  <c r="R572"/>
  <c r="P631"/>
  <c r="P683"/>
  <c i="4" r="T93"/>
  <c r="T92"/>
  <c r="T130"/>
  <c r="T146"/>
  <c r="R160"/>
  <c r="BK206"/>
  <c r="J206"/>
  <c r="J69"/>
  <c r="BK245"/>
  <c r="J245"/>
  <c r="J70"/>
  <c r="BK296"/>
  <c r="J296"/>
  <c r="J71"/>
  <c i="5" r="T92"/>
  <c r="T87"/>
  <c r="T86"/>
  <c r="T101"/>
  <c r="BK115"/>
  <c r="J115"/>
  <c r="J66"/>
  <c i="6" r="P84"/>
  <c r="R84"/>
  <c r="T84"/>
  <c r="R93"/>
  <c r="BK123"/>
  <c r="J123"/>
  <c r="J62"/>
  <c r="P123"/>
  <c r="BK127"/>
  <c r="J127"/>
  <c r="J63"/>
  <c r="R127"/>
  <c i="3" r="P101"/>
  <c r="P120"/>
  <c r="BK135"/>
  <c r="J135"/>
  <c r="J63"/>
  <c r="T162"/>
  <c r="T304"/>
  <c r="R327"/>
  <c r="BK347"/>
  <c r="J347"/>
  <c r="J70"/>
  <c r="BK376"/>
  <c r="J376"/>
  <c r="J71"/>
  <c r="R390"/>
  <c r="R425"/>
  <c r="T428"/>
  <c r="P469"/>
  <c r="T572"/>
  <c r="R631"/>
  <c r="R683"/>
  <c i="4" r="P93"/>
  <c r="P92"/>
  <c r="P130"/>
  <c r="P146"/>
  <c r="T160"/>
  <c r="T159"/>
  <c r="P206"/>
  <c r="P245"/>
  <c r="R296"/>
  <c i="5" r="R92"/>
  <c r="R87"/>
  <c r="R101"/>
  <c r="P115"/>
  <c r="P114"/>
  <c i="6" r="BK84"/>
  <c r="J84"/>
  <c r="J60"/>
  <c r="BK93"/>
  <c r="J93"/>
  <c r="J61"/>
  <c r="T93"/>
  <c r="R123"/>
  <c r="T123"/>
  <c r="P127"/>
  <c r="T127"/>
  <c i="2" r="BK92"/>
  <c r="J92"/>
  <c r="J62"/>
  <c r="BK100"/>
  <c r="J100"/>
  <c r="J64"/>
  <c i="3" r="BK343"/>
  <c r="J343"/>
  <c r="J68"/>
  <c i="5" r="BK88"/>
  <c r="J88"/>
  <c r="J61"/>
  <c i="4" r="BK120"/>
  <c r="J120"/>
  <c r="J62"/>
  <c r="BK124"/>
  <c r="J124"/>
  <c r="J63"/>
  <c r="BK156"/>
  <c r="J156"/>
  <c r="J66"/>
  <c i="5" r="BK111"/>
  <c r="J111"/>
  <c r="J64"/>
  <c i="3" r="BK386"/>
  <c r="J386"/>
  <c r="J72"/>
  <c i="6" r="J52"/>
  <c r="J54"/>
  <c r="F79"/>
  <c r="BE87"/>
  <c r="BE88"/>
  <c r="BE89"/>
  <c r="BE92"/>
  <c r="BE100"/>
  <c r="BE101"/>
  <c r="BE104"/>
  <c r="BE106"/>
  <c r="BE107"/>
  <c r="BE109"/>
  <c r="BE112"/>
  <c r="BE116"/>
  <c r="BE117"/>
  <c r="BE121"/>
  <c r="BE125"/>
  <c r="E48"/>
  <c r="J55"/>
  <c r="BE85"/>
  <c r="BE90"/>
  <c r="BE91"/>
  <c r="BE96"/>
  <c r="BE99"/>
  <c r="BE102"/>
  <c r="BE105"/>
  <c r="BE108"/>
  <c r="BE110"/>
  <c r="BE113"/>
  <c r="BE115"/>
  <c r="BE120"/>
  <c r="BE124"/>
  <c r="BE126"/>
  <c r="BE129"/>
  <c r="BE131"/>
  <c r="BE133"/>
  <c r="BE134"/>
  <c r="BE135"/>
  <c r="BE136"/>
  <c r="BE137"/>
  <c r="BE138"/>
  <c r="BE139"/>
  <c r="BE141"/>
  <c r="BE143"/>
  <c r="BE149"/>
  <c r="BE155"/>
  <c r="BE157"/>
  <c r="BE161"/>
  <c r="BE169"/>
  <c r="BE171"/>
  <c r="BE172"/>
  <c r="BE173"/>
  <c r="F80"/>
  <c r="BE86"/>
  <c r="BE94"/>
  <c r="BE97"/>
  <c r="BE98"/>
  <c r="BE103"/>
  <c r="BE111"/>
  <c r="BE114"/>
  <c r="BE118"/>
  <c r="BE119"/>
  <c r="BE128"/>
  <c r="BE146"/>
  <c r="BE153"/>
  <c r="BE156"/>
  <c r="BE159"/>
  <c r="BE160"/>
  <c r="BE164"/>
  <c r="BE166"/>
  <c r="BE168"/>
  <c r="BE170"/>
  <c r="BE174"/>
  <c r="BE176"/>
  <c r="BE95"/>
  <c r="BE122"/>
  <c r="BE130"/>
  <c r="BE132"/>
  <c r="BE140"/>
  <c r="BE142"/>
  <c r="BE144"/>
  <c r="BE145"/>
  <c r="BE147"/>
  <c r="BE148"/>
  <c r="BE150"/>
  <c r="BE151"/>
  <c r="BE152"/>
  <c r="BE154"/>
  <c r="BE158"/>
  <c r="BE162"/>
  <c r="BE163"/>
  <c r="BE165"/>
  <c r="BE167"/>
  <c r="BE175"/>
  <c i="5" r="J52"/>
  <c r="F55"/>
  <c r="BE102"/>
  <c r="BE106"/>
  <c r="BE109"/>
  <c r="BE112"/>
  <c r="BE116"/>
  <c r="BE132"/>
  <c r="BE134"/>
  <c r="BE143"/>
  <c r="BE149"/>
  <c r="BE153"/>
  <c r="BE154"/>
  <c r="BE164"/>
  <c r="BE172"/>
  <c r="BE178"/>
  <c r="BE183"/>
  <c r="BE185"/>
  <c r="E76"/>
  <c r="BE89"/>
  <c r="BE97"/>
  <c r="BE119"/>
  <c r="BE124"/>
  <c r="BE125"/>
  <c r="BE130"/>
  <c r="BE145"/>
  <c r="BE160"/>
  <c r="BE168"/>
  <c r="BE174"/>
  <c r="BE93"/>
  <c r="BE99"/>
  <c r="BE121"/>
  <c r="BE122"/>
  <c r="BE127"/>
  <c r="BE128"/>
  <c r="BE138"/>
  <c r="BE140"/>
  <c r="BE147"/>
  <c r="BE151"/>
  <c r="BE162"/>
  <c r="BE166"/>
  <c r="BE170"/>
  <c r="BE171"/>
  <c r="BE175"/>
  <c r="BE177"/>
  <c r="BE181"/>
  <c r="BE95"/>
  <c r="BE104"/>
  <c r="BE118"/>
  <c r="BE135"/>
  <c r="BE137"/>
  <c r="BE139"/>
  <c r="BE141"/>
  <c r="BE144"/>
  <c r="BE146"/>
  <c r="BE150"/>
  <c r="BE156"/>
  <c r="BE158"/>
  <c r="BE180"/>
  <c i="4" r="J85"/>
  <c r="BE94"/>
  <c r="BE104"/>
  <c r="BE140"/>
  <c r="BE143"/>
  <c r="BE151"/>
  <c r="BE157"/>
  <c r="BE167"/>
  <c r="BE169"/>
  <c r="BE172"/>
  <c r="BE175"/>
  <c r="BE189"/>
  <c r="BE191"/>
  <c r="BE193"/>
  <c r="BE197"/>
  <c r="BE200"/>
  <c r="BE202"/>
  <c r="BE207"/>
  <c r="BE215"/>
  <c r="BE239"/>
  <c r="BE241"/>
  <c r="BE243"/>
  <c r="BE248"/>
  <c r="BE252"/>
  <c r="BE262"/>
  <c r="BE266"/>
  <c r="BE280"/>
  <c i="3" r="J101"/>
  <c r="J61"/>
  <c i="4" r="E48"/>
  <c r="BE97"/>
  <c r="BE107"/>
  <c r="BE131"/>
  <c r="BE134"/>
  <c r="BE161"/>
  <c r="BE164"/>
  <c r="BE178"/>
  <c r="BE181"/>
  <c r="BE185"/>
  <c r="BE195"/>
  <c r="BE217"/>
  <c r="BE226"/>
  <c r="BE246"/>
  <c r="BE251"/>
  <c r="BE254"/>
  <c r="BE260"/>
  <c r="BE271"/>
  <c r="BE278"/>
  <c r="BE282"/>
  <c r="BE286"/>
  <c r="BE288"/>
  <c r="F88"/>
  <c r="BE112"/>
  <c r="BE118"/>
  <c r="BE121"/>
  <c r="BE125"/>
  <c r="BE137"/>
  <c r="BE147"/>
  <c r="BE149"/>
  <c r="BE154"/>
  <c r="BE184"/>
  <c r="BE212"/>
  <c r="BE219"/>
  <c r="BE221"/>
  <c r="BE234"/>
  <c r="BE250"/>
  <c r="BE273"/>
  <c r="BE297"/>
  <c r="BE303"/>
  <c r="BE305"/>
  <c r="BE100"/>
  <c r="BE102"/>
  <c r="BE109"/>
  <c r="BE115"/>
  <c r="BE187"/>
  <c r="BE204"/>
  <c r="BE224"/>
  <c r="BE228"/>
  <c r="BE230"/>
  <c r="BE232"/>
  <c r="BE236"/>
  <c r="BE256"/>
  <c r="BE258"/>
  <c r="BE264"/>
  <c r="BE268"/>
  <c r="BE270"/>
  <c r="BE274"/>
  <c r="BE276"/>
  <c r="BE284"/>
  <c r="BE290"/>
  <c r="BE292"/>
  <c r="BE294"/>
  <c r="BE299"/>
  <c r="BE301"/>
  <c i="3" r="J52"/>
  <c r="F55"/>
  <c r="BE109"/>
  <c r="BE117"/>
  <c r="BE129"/>
  <c r="BE154"/>
  <c r="BE163"/>
  <c r="BE168"/>
  <c r="BE178"/>
  <c r="BE197"/>
  <c r="BE211"/>
  <c r="BE251"/>
  <c r="BE253"/>
  <c r="BE267"/>
  <c r="BE270"/>
  <c r="BE275"/>
  <c r="BE308"/>
  <c r="BE344"/>
  <c r="BE358"/>
  <c r="BE363"/>
  <c r="BE370"/>
  <c r="BE377"/>
  <c r="BE382"/>
  <c r="BE439"/>
  <c r="BE442"/>
  <c r="BE448"/>
  <c r="BE450"/>
  <c r="BE454"/>
  <c r="BE485"/>
  <c r="BE487"/>
  <c r="BE503"/>
  <c r="BE505"/>
  <c r="BE510"/>
  <c r="BE513"/>
  <c r="BE556"/>
  <c r="BE589"/>
  <c r="BE600"/>
  <c r="BE632"/>
  <c r="BE691"/>
  <c r="BE105"/>
  <c r="BE127"/>
  <c r="BE139"/>
  <c r="BE144"/>
  <c r="BE146"/>
  <c r="BE158"/>
  <c r="BE170"/>
  <c r="BE221"/>
  <c r="BE224"/>
  <c r="BE249"/>
  <c r="BE265"/>
  <c r="BE313"/>
  <c r="BE316"/>
  <c r="BE328"/>
  <c r="BE330"/>
  <c r="BE332"/>
  <c r="BE335"/>
  <c r="BE374"/>
  <c r="BE380"/>
  <c r="BE387"/>
  <c r="BE391"/>
  <c r="BE409"/>
  <c r="BE413"/>
  <c r="BE423"/>
  <c r="BE427"/>
  <c r="BE433"/>
  <c r="BE434"/>
  <c r="BE437"/>
  <c r="BE438"/>
  <c r="BE444"/>
  <c r="BE451"/>
  <c r="BE467"/>
  <c r="BE490"/>
  <c r="BE507"/>
  <c r="BE541"/>
  <c r="BE554"/>
  <c r="BE568"/>
  <c r="BE570"/>
  <c r="BE583"/>
  <c r="BE585"/>
  <c r="BE662"/>
  <c r="BE665"/>
  <c r="BE668"/>
  <c r="BE684"/>
  <c r="BE689"/>
  <c r="E48"/>
  <c r="BE111"/>
  <c r="BE124"/>
  <c r="BE136"/>
  <c r="BE142"/>
  <c r="BE175"/>
  <c r="BE184"/>
  <c r="BE226"/>
  <c r="BE238"/>
  <c r="BE240"/>
  <c r="BE242"/>
  <c r="BE272"/>
  <c r="BE277"/>
  <c r="BE289"/>
  <c r="BE303"/>
  <c r="BE317"/>
  <c r="BE340"/>
  <c r="BE348"/>
  <c r="BE351"/>
  <c r="BE394"/>
  <c r="BE396"/>
  <c r="BE407"/>
  <c r="BE421"/>
  <c r="BE426"/>
  <c r="BE429"/>
  <c r="BE445"/>
  <c r="BE447"/>
  <c r="BE460"/>
  <c r="BE462"/>
  <c r="BE464"/>
  <c r="BE465"/>
  <c r="BE470"/>
  <c r="BE482"/>
  <c r="BE527"/>
  <c r="BE573"/>
  <c r="BE591"/>
  <c r="BE598"/>
  <c r="BE602"/>
  <c r="BE609"/>
  <c r="BE657"/>
  <c r="BE659"/>
  <c r="BE671"/>
  <c r="BE674"/>
  <c r="BE680"/>
  <c r="BE693"/>
  <c r="BE102"/>
  <c r="BE107"/>
  <c r="BE114"/>
  <c r="BE121"/>
  <c r="BE132"/>
  <c r="BE161"/>
  <c r="BE181"/>
  <c r="BE192"/>
  <c r="BE200"/>
  <c r="BE301"/>
  <c r="BE305"/>
  <c r="BE310"/>
  <c r="BE338"/>
  <c r="BE353"/>
  <c r="BE360"/>
  <c r="BE365"/>
  <c r="BE372"/>
  <c r="BE384"/>
  <c r="BE398"/>
  <c r="BE411"/>
  <c r="BE416"/>
  <c r="BE418"/>
  <c r="BE430"/>
  <c r="BE463"/>
  <c r="BE492"/>
  <c r="BE500"/>
  <c r="BE525"/>
  <c r="BE619"/>
  <c r="BE627"/>
  <c r="BE629"/>
  <c r="BE677"/>
  <c i="2" r="E48"/>
  <c r="F82"/>
  <c r="BE88"/>
  <c r="BE93"/>
  <c r="BE96"/>
  <c r="BE101"/>
  <c r="BE104"/>
  <c r="J52"/>
  <c r="BE90"/>
  <c r="BE98"/>
  <c r="BE106"/>
  <c r="J34"/>
  <c i="1" r="AW55"/>
  <c i="3" r="F34"/>
  <c i="1" r="BA56"/>
  <c i="3" r="F35"/>
  <c i="1" r="BB56"/>
  <c i="5" r="F35"/>
  <c i="1" r="BB58"/>
  <c i="6" r="F34"/>
  <c i="1" r="BA59"/>
  <c i="6" r="J34"/>
  <c i="1" r="AW59"/>
  <c i="2" r="F34"/>
  <c i="1" r="BA55"/>
  <c i="2" r="F37"/>
  <c i="1" r="BD55"/>
  <c i="3" r="F36"/>
  <c i="1" r="BC56"/>
  <c i="4" r="F36"/>
  <c i="1" r="BC57"/>
  <c i="5" r="F36"/>
  <c i="1" r="BC58"/>
  <c i="5" r="F34"/>
  <c i="1" r="BA58"/>
  <c i="6" r="F37"/>
  <c i="1" r="BD59"/>
  <c i="2" r="F36"/>
  <c i="1" r="BC55"/>
  <c i="3" r="J34"/>
  <c i="1" r="AW56"/>
  <c i="4" r="J34"/>
  <c i="1" r="AW57"/>
  <c i="4" r="F37"/>
  <c i="1" r="BD57"/>
  <c i="5" r="F37"/>
  <c i="1" r="BD58"/>
  <c i="6" r="F36"/>
  <c i="1" r="BC59"/>
  <c i="2" r="F35"/>
  <c i="1" r="BB55"/>
  <c i="3" r="F37"/>
  <c i="1" r="BD56"/>
  <c i="4" r="F35"/>
  <c i="1" r="BB57"/>
  <c i="4" r="F34"/>
  <c i="1" r="BA57"/>
  <c i="5" r="J34"/>
  <c i="1" r="AW58"/>
  <c i="6" r="F35"/>
  <c i="1" r="BB59"/>
  <c i="6" l="1" r="T83"/>
  <c i="5" r="R86"/>
  <c i="4" r="T91"/>
  <c i="3" r="P346"/>
  <c i="6" r="R83"/>
  <c i="4" r="P159"/>
  <c r="P91"/>
  <c i="1" r="AU57"/>
  <c i="3" r="T100"/>
  <c r="R100"/>
  <c i="2" r="R86"/>
  <c r="R85"/>
  <c i="3" r="P100"/>
  <c r="P99"/>
  <c i="1" r="AU56"/>
  <c i="6" r="P83"/>
  <c i="1" r="AU59"/>
  <c i="4" r="R159"/>
  <c r="R91"/>
  <c i="3" r="T346"/>
  <c r="BK100"/>
  <c r="J100"/>
  <c r="J60"/>
  <c r="R346"/>
  <c i="2" r="T86"/>
  <c r="T85"/>
  <c r="P86"/>
  <c r="P85"/>
  <c i="1" r="AU55"/>
  <c i="2" r="BK86"/>
  <c r="BK85"/>
  <c r="J85"/>
  <c r="J59"/>
  <c i="3" r="BK346"/>
  <c r="J346"/>
  <c r="J69"/>
  <c i="5" r="BK87"/>
  <c r="J87"/>
  <c r="J60"/>
  <c i="4" r="BK159"/>
  <c r="J159"/>
  <c r="J67"/>
  <c r="BK92"/>
  <c r="J92"/>
  <c r="J60"/>
  <c i="5" r="BK114"/>
  <c r="J114"/>
  <c r="J65"/>
  <c i="6" r="BK83"/>
  <c r="J83"/>
  <c r="J59"/>
  <c i="3" r="F33"/>
  <c i="1" r="AZ56"/>
  <c r="BC54"/>
  <c r="W32"/>
  <c i="6" r="J33"/>
  <c i="1" r="AV59"/>
  <c r="AT59"/>
  <c i="2" r="F33"/>
  <c i="1" r="AZ55"/>
  <c i="4" r="J33"/>
  <c i="1" r="AV57"/>
  <c r="AT57"/>
  <c i="4" r="F33"/>
  <c i="1" r="AZ57"/>
  <c i="5" r="F33"/>
  <c i="1" r="AZ58"/>
  <c i="5" r="J33"/>
  <c i="1" r="AV58"/>
  <c r="AT58"/>
  <c i="6" r="F33"/>
  <c i="1" r="AZ59"/>
  <c i="2" r="J33"/>
  <c i="1" r="AV55"/>
  <c r="AT55"/>
  <c i="3" r="J33"/>
  <c i="1" r="AV56"/>
  <c r="AT56"/>
  <c r="BB54"/>
  <c r="W31"/>
  <c r="BA54"/>
  <c r="W30"/>
  <c r="BD54"/>
  <c r="W33"/>
  <c i="3" l="1" r="T99"/>
  <c r="R99"/>
  <c r="BK99"/>
  <c r="J99"/>
  <c i="2" r="J86"/>
  <c r="J60"/>
  <c i="5" r="BK86"/>
  <c r="J86"/>
  <c i="4" r="BK91"/>
  <c r="J91"/>
  <c r="J59"/>
  <c i="1" r="AU54"/>
  <c i="5" r="J30"/>
  <c i="1" r="AG58"/>
  <c r="AW54"/>
  <c r="AK30"/>
  <c r="AX54"/>
  <c i="3" r="J30"/>
  <c i="1" r="AG56"/>
  <c i="2" r="J30"/>
  <c i="1" r="AG55"/>
  <c r="AZ54"/>
  <c r="W29"/>
  <c i="6" r="J30"/>
  <c i="1" r="AG59"/>
  <c r="AY54"/>
  <c i="3" l="1" r="J39"/>
  <c i="2" r="J39"/>
  <c i="6" r="J39"/>
  <c i="5" r="J39"/>
  <c r="J59"/>
  <c i="3" r="J59"/>
  <c i="1" r="AN59"/>
  <c r="AN58"/>
  <c r="AN55"/>
  <c r="AN56"/>
  <c i="4" r="J30"/>
  <c i="1" r="AG57"/>
  <c r="AG54"/>
  <c r="AK26"/>
  <c r="AV54"/>
  <c r="AK29"/>
  <c r="AK35"/>
  <c i="4" l="1" r="J39"/>
  <c i="1" r="AN57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<sst xmlns="http://schemas.openxmlformats.org/spreadsheetml/2006/main">
  <si>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</si>
  <si>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</si>
  <si>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</si>
  <si>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</si>
  <si>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</si>
  <si>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{df50d947-a418-4582-a83b-537e8b416ba3}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</si>
  <si>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</si>
  <si>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</si>
  <si>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</si>
  <si>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</si>
  <si>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</si>
  <si>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</si>
  <si>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</si>
  <si>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</si>
  <si>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2207-II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</si>
  <si>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</si>
  <si>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</si>
  <si>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Vestavba sociálního zářízení do objektu Evangelického kostela ve Varnsdorfu</t>
  </si>
  <si>
    <t>KSO:</t>
  </si>
  <si>
    <t/>
  </si>
  <si>
    <t>CC-CZ:</t>
  </si>
  <si>
    <t>Místo:</t>
  </si>
  <si>
    <t>Varnsdorf</t>
  </si>
  <si>
    <t>Datum:</t>
  </si>
  <si>
    <t>5. 5. 2022</t>
  </si>
  <si>
    <t>Zadavatel:</t>
  </si>
  <si>
    <t>IČ:</t>
  </si>
  <si>
    <t>Město Varnsdorf</t>
  </si>
  <si>
    <t>DIČ:</t>
  </si>
  <si>
    <t>Uchazeč:</t>
  </si>
  <si>
    <t>Vyplň údaj</t>
  </si>
  <si>
    <t>Projektant:</t>
  </si>
  <si>
    <t>Pavel Hruška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</si>
  <si>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</si>
  <si>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</si>
  <si>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</si>
  <si>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</si>
  <si>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</si>
  <si>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</si>
  <si>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</si>
  <si>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</si>
  <si>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</si>
  <si>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</si>
  <si>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</si>
  <si>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</si>
  <si>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</si>
  <si>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</si>
  <si>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</si>
  <si>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</si>
  <si>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</si>
  <si>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</si>
  <si>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</si>
  <si>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</si>
  <si>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</si>
  <si>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</si>
  <si>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</si>
  <si>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</si>
  <si>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</si>
  <si>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</si>
  <si>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</si>
  <si>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</si>
  <si>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</si>
  <si>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</si>
  <si>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</si>
  <si>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</si>
  <si>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</si>
  <si>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</si>
  <si>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</si>
  <si>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</si>
  <si>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</si>
  <si>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</si>
  <si>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</si>
  <si>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</si>
  <si>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</si>
  <si>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</si>
  <si>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</si>
  <si>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</t>
  </si>
  <si>
    <t>Vedlejší a ostatní náklady</t>
  </si>
  <si>
    <t>STA</t>
  </si>
  <si>
    <t>1</t>
  </si>
  <si>
    <t>{597df0b9-6b7b-4b6e-9b8f-df86e4a893d5}</t>
  </si>
  <si>
    <t>2</t>
  </si>
  <si>
    <t>SO 1</t>
  </si>
  <si>
    <t>Stavební úpravy</t>
  </si>
  <si>
    <t>{72a5081c-cf94-4beb-8991-3069eb7f8cd3}</t>
  </si>
  <si>
    <t>SO 2</t>
  </si>
  <si>
    <t>ZIT</t>
  </si>
  <si>
    <t>{c4f5aaa3-7535-4b4d-b1f5-7c3e26c3980c}</t>
  </si>
  <si>
    <t>SO 3</t>
  </si>
  <si>
    <t>Vzduchotechnika</t>
  </si>
  <si>
    <t>{d507d098-2651-4fa7-a58c-04ee5df1a8f3}</t>
  </si>
  <si>
    <t>SO 4</t>
  </si>
  <si>
    <t>Elektroinstalace</t>
  </si>
  <si>
    <t>{032d587f-c1ed-49b1-a262-32a746eb23e8}</t>
  </si>
  <si>
    <t>KRYCÍ LIST SOUPISU PRACÍ</t>
  </si>
  <si>
    <t>Objekt:</t>
  </si>
  <si>
    <t>SO 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</si>
  <si>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</si>
  <si>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</si>
  <si>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</si>
  <si>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</si>
  <si>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</si>
  <si>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</si>
  <si>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</si>
  <si>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</si>
  <si>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</si>
  <si>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</si>
  <si>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</si>
  <si>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</si>
  <si>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</si>
  <si>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</si>
  <si>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</si>
  <si>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</si>
  <si>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</si>
  <si>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</si>
  <si>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</si>
  <si>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</si>
  <si>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</si>
  <si>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</si>
  <si>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</si>
  <si>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</si>
  <si>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</si>
  <si>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</si>
  <si>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</si>
  <si>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</si>
  <si>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</si>
  <si>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</si>
  <si>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011464000</t>
  </si>
  <si>
    <t>Měření (monitoring) úrovně osvětlení</t>
  </si>
  <si>
    <t>…</t>
  </si>
  <si>
    <t>CS ÚRS 2021 02</t>
  </si>
  <si>
    <t>1024</t>
  </si>
  <si>
    <t>1497262508</t>
  </si>
  <si>
    <t>Online PSC</t>
  </si>
  <si>
    <t>https://podminky.urs.cz/item/CS_URS_2021_02/011464000</t>
  </si>
  <si>
    <t>013254000</t>
  </si>
  <si>
    <t>Dokumentace skutečného provedení stavby</t>
  </si>
  <si>
    <t>-378501900</t>
  </si>
  <si>
    <t>https://podminky.urs.cz/item/CS_URS_2021_02/013254000</t>
  </si>
  <si>
    <t>VRN3</t>
  </si>
  <si>
    <t>Zařízení staveniště</t>
  </si>
  <si>
    <t>3</t>
  </si>
  <si>
    <t>030001000</t>
  </si>
  <si>
    <t>-284627214</t>
  </si>
  <si>
    <t>https://podminky.urs.cz/item/CS_URS_2021_02/030001000</t>
  </si>
  <si>
    <t>VRN4</t>
  </si>
  <si>
    <t>Inženýrská činnost</t>
  </si>
  <si>
    <t>4</t>
  </si>
  <si>
    <t>044002000</t>
  </si>
  <si>
    <t>Revize</t>
  </si>
  <si>
    <t>672542357</t>
  </si>
  <si>
    <t>https://podminky.urs.cz/item/CS_URS_2021_02/044002000</t>
  </si>
  <si>
    <t>045002000</t>
  </si>
  <si>
    <t>Kompletační a koordinační činnost včetně dokladové části ke kolaudaci</t>
  </si>
  <si>
    <t>-2039291860</t>
  </si>
  <si>
    <t>https://podminky.urs.cz/item/CS_URS_2021_02/045002000</t>
  </si>
  <si>
    <t>VRN7</t>
  </si>
  <si>
    <t>Provozní vlivy</t>
  </si>
  <si>
    <t>6</t>
  </si>
  <si>
    <t>073002000</t>
  </si>
  <si>
    <t>Ztížený pohyb vozidel v centrech měst</t>
  </si>
  <si>
    <t>-1454641981</t>
  </si>
  <si>
    <t>https://podminky.urs.cz/item/CS_URS_2021_02/073002000</t>
  </si>
  <si>
    <t>VRN9</t>
  </si>
  <si>
    <t>Ostatní náklady</t>
  </si>
  <si>
    <t>7</t>
  </si>
  <si>
    <t>090001000</t>
  </si>
  <si>
    <t>-1203283728</t>
  </si>
  <si>
    <t>https://podminky.urs.cz/item/CS_URS_2021_02/090001000</t>
  </si>
  <si>
    <t>8</t>
  </si>
  <si>
    <t>091404000</t>
  </si>
  <si>
    <t>Práce na památkovém objektu</t>
  </si>
  <si>
    <t>1518411449</t>
  </si>
  <si>
    <t>https://podminky.urs.cz/item/CS_URS_2021_02/091404000</t>
  </si>
  <si>
    <t>SO 1 - Stavební úpravy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</si>
  <si>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</si>
  <si>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</si>
  <si>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</si>
  <si>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</si>
  <si>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</si>
  <si>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</si>
  <si>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</si>
  <si>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</si>
  <si>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</si>
  <si>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</si>
  <si>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</si>
  <si>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</si>
  <si>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</si>
  <si>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</si>
  <si>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</si>
  <si>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</si>
  <si>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</si>
  <si>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</si>
  <si>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</si>
  <si>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</si>
  <si>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</si>
  <si>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</si>
  <si>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Zemní práce</t>
  </si>
  <si>
    <t>139751101</t>
  </si>
  <si>
    <t>Vykopávka v uzavřených prostorech ručně v hornině třídy těžitelnosti I skupiny 1 až 3</t>
  </si>
  <si>
    <t>m3</t>
  </si>
  <si>
    <t>-972191706</t>
  </si>
  <si>
    <t>https://podminky.urs.cz/item/CS_URS_2021_02/139751101</t>
  </si>
  <si>
    <t>VV</t>
  </si>
  <si>
    <t>44,15*0,34"plocha podlahy sakristie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</si>
  <si>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</si>
  <si>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</si>
  <si>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-1207974774</t>
  </si>
  <si>
    <t>https://podminky.urs.cz/item/CS_URS_2021_02/162211311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</si>
  <si>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</si>
  <si>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</si>
  <si>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391185282</t>
  </si>
  <si>
    <t>https://podminky.urs.cz/item/CS_URS_2021_02/162211319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</si>
  <si>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</si>
  <si>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</si>
  <si>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403985624</t>
  </si>
  <si>
    <t>https://podminky.urs.cz/item/CS_URS_2021_02/162751117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</si>
  <si>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</si>
  <si>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</si>
  <si>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1532840149</t>
  </si>
  <si>
    <t>https://podminky.urs.cz/item/CS_URS_2021_02/162751119</t>
  </si>
  <si>
    <t>15,011*30 'Přepočtené koeficientem množství</t>
  </si>
  <si>
    <t>171201221</t>
  </si>
  <si>
    <t>Poplatek za uložení stavebního odpadu na skládce (skládkovné) zeminy a kamení zatříděného do Katalogu odpadů pod kódem 17 05 04</t>
  </si>
  <si>
    <t>t</t>
  </si>
  <si>
    <t>62493589</t>
  </si>
  <si>
    <t>https://podminky.urs.cz/item/CS_URS_2021_02/171201221</t>
  </si>
  <si>
    <t>15,011*2 'Přepočtené koeficientem množství</t>
  </si>
  <si>
    <t>181912112</t>
  </si>
  <si>
    <t>Úprava pláně vyrovnáním výškových rozdílů ručně v hornině třídy těžitelnosti I skupiny 3 se zhutněním</t>
  </si>
  <si>
    <t>m2</t>
  </si>
  <si>
    <t>-508572660</t>
  </si>
  <si>
    <t>https://podminky.urs.cz/item/CS_URS_2021_02/181912112</t>
  </si>
  <si>
    <t>44,15+1,45"plocha podlahy sakristie včetně schodiště do sklepa</t>
  </si>
  <si>
    <t>Zakládání</t>
  </si>
  <si>
    <t>273313711</t>
  </si>
  <si>
    <t>Základy z betonu prostého desky z betonu kamenem neprokládaného tř. C 20/25</t>
  </si>
  <si>
    <t>-1856575813</t>
  </si>
  <si>
    <t>https://podminky.urs.cz/item/CS_URS_2021_02/273313711</t>
  </si>
  <si>
    <t>(44,15+1,45)*0,1"nová skladba podlahy sakristie vč schod. do sklepa</t>
  </si>
  <si>
    <t>9</t>
  </si>
  <si>
    <t>273351121</t>
  </si>
  <si>
    <t>Bednění základů desek zřízení</t>
  </si>
  <si>
    <t>-2033807093</t>
  </si>
  <si>
    <t>https://podminky.urs.cz/item/CS_URS_2021_02/273351121</t>
  </si>
  <si>
    <t>(0,9+1,3+0,1*2+0,7)*0,1"rozdílu podlah</t>
  </si>
  <si>
    <t>10</t>
  </si>
  <si>
    <t>273351122</t>
  </si>
  <si>
    <t>Bednění základů desek odstranění</t>
  </si>
  <si>
    <t>-1149652714</t>
  </si>
  <si>
    <t>https://podminky.urs.cz/item/CS_URS_2021_02/273351122</t>
  </si>
  <si>
    <t>11</t>
  </si>
  <si>
    <t>273362021</t>
  </si>
  <si>
    <t>Výztuž základů desek ze svařovaných sítí z drátů typu KARI</t>
  </si>
  <si>
    <t>406039750</t>
  </si>
  <si>
    <t>https://podminky.urs.cz/item/CS_URS_2021_02/273362021</t>
  </si>
  <si>
    <t>(44,15+1,45)*1,2*(3,04/1000)"nová skladba podlahy sakristie vč schod. do sklepa</t>
  </si>
  <si>
    <t>12</t>
  </si>
  <si>
    <t>291111111</t>
  </si>
  <si>
    <t>Podklad pro zpevněné plochy s rozprostřením a s hutněním z kameniva drceného frakce 0 - 63 mm</t>
  </si>
  <si>
    <t>-1317674922</t>
  </si>
  <si>
    <t>https://podminky.urs.cz/item/CS_URS_2021_02/291111111</t>
  </si>
  <si>
    <t>Svislé a kompletní konstrukce</t>
  </si>
  <si>
    <t>13</t>
  </si>
  <si>
    <t>310235251</t>
  </si>
  <si>
    <t>Zazdívka otvorů ve zdivu nadzákladovém cihlami pálenými plochy do 0,0225 m2, ve zdi tl. přes 300 do 450 mm</t>
  </si>
  <si>
    <t>kus</t>
  </si>
  <si>
    <t>-2137252905</t>
  </si>
  <si>
    <t>https://podminky.urs.cz/item/CS_URS_2021_02/310235251</t>
  </si>
  <si>
    <t>20"doplnění vypadlých cihel</t>
  </si>
  <si>
    <t>14</t>
  </si>
  <si>
    <t>310236251</t>
  </si>
  <si>
    <t>Zazdívka otvorů ve zdivu nadzákladovém cihlami pálenými plochy přes 0,0225 m2 do 0,09 m2, ve zdi tl. přes 300 do 450 mm</t>
  </si>
  <si>
    <t>-1977564023</t>
  </si>
  <si>
    <t>https://podminky.urs.cz/item/CS_URS_2021_02/310236251</t>
  </si>
  <si>
    <t>317142422</t>
  </si>
  <si>
    <t>Překlady nenosné z pórobetonu osazené do tenkého maltového lože, výšky do 250 mm, šířky překladu 100 mm, délky překladu přes 1000 do 1250 mm</t>
  </si>
  <si>
    <t>1606380122</t>
  </si>
  <si>
    <t>https://podminky.urs.cz/item/CS_URS_2021_02/317142422</t>
  </si>
  <si>
    <t>16</t>
  </si>
  <si>
    <t>317142426</t>
  </si>
  <si>
    <t>Překlady nenosné z pórobetonu osazené do tenkého maltového lože, výšky do 250 mm, šířky překladu 100 mm, délky překladu přes 1500 do 2000 mm</t>
  </si>
  <si>
    <t>574132290</t>
  </si>
  <si>
    <t>https://podminky.urs.cz/item/CS_URS_2021_02/317142426</t>
  </si>
  <si>
    <t>17</t>
  </si>
  <si>
    <t>342272225</t>
  </si>
  <si>
    <t>Příčky z pórobetonových tvárnic hladkých na tenké maltové lože objemová hmotnost do 500 kg/m3, tloušťka příčky 100 mm</t>
  </si>
  <si>
    <t>-727272470</t>
  </si>
  <si>
    <t>https://podminky.urs.cz/item/CS_URS_2021_02/342272225</t>
  </si>
  <si>
    <t>0,65*3,25"zazdívka otvoru</t>
  </si>
  <si>
    <t>1,85*3,1-1,6*2</t>
  </si>
  <si>
    <t>5,12*2,25-(0,9+0,8*2)*2</t>
  </si>
  <si>
    <t>3,35*2,25</t>
  </si>
  <si>
    <t>(1,94*3)*2,25</t>
  </si>
  <si>
    <t>Součet</t>
  </si>
  <si>
    <t>18</t>
  </si>
  <si>
    <t>342291121</t>
  </si>
  <si>
    <t>Ukotvení příček plochými kotvami, do konstrukce cihelné</t>
  </si>
  <si>
    <t>m</t>
  </si>
  <si>
    <t>-806511969</t>
  </si>
  <si>
    <t>https://podminky.urs.cz/item/CS_URS_2021_02/342291121</t>
  </si>
  <si>
    <t>3*2+2,25*3</t>
  </si>
  <si>
    <t>Vodorovné konstrukce</t>
  </si>
  <si>
    <t>19</t>
  </si>
  <si>
    <t>434191452</t>
  </si>
  <si>
    <t>Osazování schodišťových stupňů kamenných s vyspárováním styčných spár, s provizorním dřevěným zábradlím a dočasným zakrytím stupnic prkny do připravených otvorů, rovných, kosých nebo vřetenových oboustranně zazděných, stupňů pemrlovaných nebo ostatních</t>
  </si>
  <si>
    <t>-1674072638</t>
  </si>
  <si>
    <t>https://podminky.urs.cz/item/CS_URS_2021_02/434191452</t>
  </si>
  <si>
    <t>0,9+1,3</t>
  </si>
  <si>
    <t>20</t>
  </si>
  <si>
    <t>M</t>
  </si>
  <si>
    <t>5830000-r</t>
  </si>
  <si>
    <t>reprofilace stávajícího kamenného schodišťového stupně s doplněním chybjících částí materiálem o stejné struktuře a barvě</t>
  </si>
  <si>
    <t>-1919172525</t>
  </si>
  <si>
    <t>Úpravy povrchů, podlahy a osazování výplní</t>
  </si>
  <si>
    <t>611131100</t>
  </si>
  <si>
    <t>Podkladní a spojovací vrstva vnitřních omítaných ploch vápenný postřik nanášený ručně celoplošně stropů</t>
  </si>
  <si>
    <t>-548347378</t>
  </si>
  <si>
    <t>https://podminky.urs.cz/item/CS_URS_2021_02/611131100</t>
  </si>
  <si>
    <t>6,2*1,15"101</t>
  </si>
  <si>
    <t>1,62*1,15"108</t>
  </si>
  <si>
    <t>22</t>
  </si>
  <si>
    <t>611131121</t>
  </si>
  <si>
    <t>Podkladní a spojovací vrstva vnitřních omítaných ploch penetrace disperzní nanášená ručně stropů</t>
  </si>
  <si>
    <t>1954480815</t>
  </si>
  <si>
    <t>https://podminky.urs.cz/item/CS_URS_2021_02/611131121</t>
  </si>
  <si>
    <t>23</t>
  </si>
  <si>
    <t>611311123</t>
  </si>
  <si>
    <t>Omítka vápenná vnitřních ploch nanášená ručně jednovrstvá hladká, tloušťky do 10 mm vodorovných konstrukcí kleneb nebo skořepin</t>
  </si>
  <si>
    <t>2016381010</t>
  </si>
  <si>
    <t>https://podminky.urs.cz/item/CS_URS_2021_02/611311123</t>
  </si>
  <si>
    <t>24</t>
  </si>
  <si>
    <t>611311191</t>
  </si>
  <si>
    <t>Omítka vápenná vnitřních ploch nanášená ručně Příplatek k cenám za každých dalších i započatých 5 mm tloušťky jádrové omítky přes 10 mm stropů</t>
  </si>
  <si>
    <t>-1358137948</t>
  </si>
  <si>
    <t>https://podminky.urs.cz/item/CS_URS_2021_02/611311191</t>
  </si>
  <si>
    <t>8,993*4 'Přepočtené koeficientem množství</t>
  </si>
  <si>
    <t>25</t>
  </si>
  <si>
    <t>61131113-R6</t>
  </si>
  <si>
    <t>Potažení vnitřních ploch jemnou štukovou omítkou na bázi vápna a přírodních pucolánů, systémová určená na sanační omítky tlouštky do 3 mm kleneb nebo skořepin - určená pro hystorické památky</t>
  </si>
  <si>
    <t>-1771980914</t>
  </si>
  <si>
    <t>P</t>
  </si>
  <si>
    <t>Poznámka k položce:_x000d_
Dodávka i montáž materiálu!_x000d_
Omítka se nanese rovnoměrně na podklad a po zavadnutí se upraví houbou nebo molitanem. Tloušťka omítky v jedné vrstvě do 2mm. Štuk lze nanést po vyzrání jádrové omítky.</t>
  </si>
  <si>
    <t>26</t>
  </si>
  <si>
    <t>612131121</t>
  </si>
  <si>
    <t>Podkladní a spojovací vrstva vnitřních omítaných ploch penetrace disperzní nanášená ručně stěn</t>
  </si>
  <si>
    <t>-1599550997</t>
  </si>
  <si>
    <t>https://podminky.urs.cz/item/CS_URS_2021_02/612131121</t>
  </si>
  <si>
    <t>68,232"na nové příčky</t>
  </si>
  <si>
    <t>27</t>
  </si>
  <si>
    <t>612142001</t>
  </si>
  <si>
    <t>Potažení vnitřních ploch pletivem v ploše nebo pruzích, na plném podkladu sklovláknitým vtlačením do tmelu stěn</t>
  </si>
  <si>
    <t>-736862013</t>
  </si>
  <si>
    <t>https://podminky.urs.cz/item/CS_URS_2021_02/612142001</t>
  </si>
  <si>
    <t>(0,65*3,25)*2"zazdívka otvoru</t>
  </si>
  <si>
    <t>(1,85*3,1-0,8*2)*2</t>
  </si>
  <si>
    <t>(5,12*2,25-(0,9+0,8*2)*2)*2+5,15*0,1</t>
  </si>
  <si>
    <t>(3,35*2,25)*2+3,35*0,1</t>
  </si>
  <si>
    <t>((1,94*3)*2,25)*2+1,94*3*0,1</t>
  </si>
  <si>
    <t>Součet - na nové příčky</t>
  </si>
  <si>
    <t>28</t>
  </si>
  <si>
    <t>612311131</t>
  </si>
  <si>
    <t>Potažení vnitřních ploch vápenným štukem tloušťky do 3 mm svislých konstrukcí stěn</t>
  </si>
  <si>
    <t>-1406480721</t>
  </si>
  <si>
    <t>https://podminky.urs.cz/item/CS_URS_2021_02/612311131</t>
  </si>
  <si>
    <t>-(2,87+45,24-13,839)"obklady</t>
  </si>
  <si>
    <t>29</t>
  </si>
  <si>
    <t>612315215</t>
  </si>
  <si>
    <t>Vápenná omítka jednotlivých malých ploch hladká na stěnách, plochy jednotlivě přes 1,0 do 4 m2</t>
  </si>
  <si>
    <t>1606337495</t>
  </si>
  <si>
    <t>https://podminky.urs.cz/item/CS_URS_2021_02/612315215</t>
  </si>
  <si>
    <t>2"výplň pouzdra dveří</t>
  </si>
  <si>
    <t>30</t>
  </si>
  <si>
    <t>61282103-R1</t>
  </si>
  <si>
    <t>Podkladní a spojovací vrstava omítaných ploch systémovým certifikovaným omítkovým podhozem pro vlhké a zasolené zdivo síťovitě stěn - určená pro hystorické památky</t>
  </si>
  <si>
    <t>-479811599</t>
  </si>
  <si>
    <t>https://podminky.urs.cz/item/CS_URS_2021_02/61282103-R1</t>
  </si>
  <si>
    <t xml:space="preserve">Poznámka k položce:_x000d_
Dodávka i montáž materiálu!_x000d_
Bude provedeno sjednocení savosti podkladu omítkovým podhozem certifikovaným WTA, s obsahem síranovzdorného hydraulického pojiva. Pevnost sanačního omítkového podhozu bude  v tlaku třídy CS IV.  Sypná hmotnost suché směsi cca 1700 kg/m3. Aplikaci provést síťovitě (spotřeba cca 4 kg/m2).</t>
  </si>
  <si>
    <t>2,6*3-0,7*2+2,6*1,5"neoznačená místnost sakristie</t>
  </si>
  <si>
    <t>9,5*3-(1,08*2+0,9*2+0,7*2+0,8*2)+(1,3+2,3*2)*0,2+(0,8+2,1*2)*0,75"101</t>
  </si>
  <si>
    <t>(4,5+1,15)*2,9-(0,8*2)+(1,18+2,4*2)*0,45"102</t>
  </si>
  <si>
    <t>1,94*2,9-(0,5*1,32)+(0,7*2+1,55*2)*0,3"103</t>
  </si>
  <si>
    <t>12,65*2,9-(0,8*2+0,5*1,32*4)+(0,7*2+1,55*2)*0,3*4"106</t>
  </si>
  <si>
    <t>9,05*2,2-(0,4*0,8+0,8*2)+(0,55*2+0,95*2)*0,15"107</t>
  </si>
  <si>
    <t>4,65*2,9"108</t>
  </si>
  <si>
    <t>31</t>
  </si>
  <si>
    <t>61282103-R2</t>
  </si>
  <si>
    <t>Omítka sanační pro vlhké a zasolené zdivo porézní kapilářně aktivní hydrofilní lehčená certifikovaná jádrová omítka vyztužená vlákny s síranovzdorným hydraulickým pojivem tl. 10 mm stěn - určená pro hystorické památky</t>
  </si>
  <si>
    <t>549379634</t>
  </si>
  <si>
    <t xml:space="preserve">Poznámka k položce:_x000d_
Dodávka i montáž materiálu!_x000d_
Po vyzrání podhozu bude provedena aplikace porézní kapilárně aktivní hydrofilní jádrové lehčené vyrovnávací omítky certifikované WTA. Omítka bude  armovaná vlákny a bude obsahovat síranovzdorné hydraulické pojivo. Pevnost omítky bude v tlaku třídy CS III. Pórovitost zatvrdlé malty bude &gt; 50%</t>
  </si>
  <si>
    <t>32</t>
  </si>
  <si>
    <t>61282103-R3</t>
  </si>
  <si>
    <t>Příplatek: k omítkce sanační pro vlhké a zasolené zdivo porézní kapilářně aktivní hydrofilní lehčená certifikovaná jádrová omítka vyztužená vlákny s síranovzdorným hydraulickým pojivem Příplatek za každých dalších i započatých 5 mm tloušťky omítky přes 10 mm stěn - určená pro hystorické památky</t>
  </si>
  <si>
    <t>-660336048</t>
  </si>
  <si>
    <t>130,332*2 'Přepočtené koeficientem množství</t>
  </si>
  <si>
    <t>33</t>
  </si>
  <si>
    <t>61282103-R4</t>
  </si>
  <si>
    <t>Střhnutí šlemu sanační jádrové omítky mřížkovým škrabákem po ztuhnutí</t>
  </si>
  <si>
    <t>631378421</t>
  </si>
  <si>
    <t>Poznámka k položce:_x000d_
Strhnutí šlemu jádrové vrstvy bude provedeno mřížkovým škrabákem po ztuhnutí vrstvy (max. do 18-ti hodin od aplikace)</t>
  </si>
  <si>
    <t>34</t>
  </si>
  <si>
    <t>61282103-R5</t>
  </si>
  <si>
    <t>Potažení vnitřních ploch jemnou štukovou omítkou na bázi vápna a přírodních pucolánů, systémová určená na sanační omítky tlouštky do 3 mm stěn - určená pro hystorické památky</t>
  </si>
  <si>
    <t>-553551843</t>
  </si>
  <si>
    <t>Mezisoučet</t>
  </si>
  <si>
    <t>-(1,94+4,65)*2,1"obklady</t>
  </si>
  <si>
    <t>35</t>
  </si>
  <si>
    <t>619991001</t>
  </si>
  <si>
    <t>Zakrytí vnitřních ploch před znečištěním včetně pozdějšího odkrytí podlah fólií přilepenou lepící páskou</t>
  </si>
  <si>
    <t>-1512649395</t>
  </si>
  <si>
    <t>https://podminky.urs.cz/item/CS_URS_2021_02/619991001</t>
  </si>
  <si>
    <t>36</t>
  </si>
  <si>
    <t>619991011</t>
  </si>
  <si>
    <t>Zakrytí vnitřních ploch před znečištěním včetně pozdějšího odkrytí konstrukcí a prvků obalením fólií a přelepením páskou</t>
  </si>
  <si>
    <t>1446381293</t>
  </si>
  <si>
    <t>https://podminky.urs.cz/item/CS_URS_2021_02/619991011</t>
  </si>
  <si>
    <t>37</t>
  </si>
  <si>
    <t>622143003</t>
  </si>
  <si>
    <t>Montáž omítkových profilů plastových, pozinkovaných nebo dřevěných upevněných vtlačením do podkladní vrstvy nebo přibitím rohových s tkaninou</t>
  </si>
  <si>
    <t>-1538344245</t>
  </si>
  <si>
    <t>https://podminky.urs.cz/item/CS_URS_2021_02/622143003</t>
  </si>
  <si>
    <t>1,85*2</t>
  </si>
  <si>
    <t>5,12*2</t>
  </si>
  <si>
    <t>3,35*2</t>
  </si>
  <si>
    <t>1,94*3</t>
  </si>
  <si>
    <t>Součet - na rohy u prosklení</t>
  </si>
  <si>
    <t>38</t>
  </si>
  <si>
    <t>63127464</t>
  </si>
  <si>
    <t>profil rohový Al 15x15mm s výztužnou tkaninou š 100mm pro ETICS</t>
  </si>
  <si>
    <t>525687325</t>
  </si>
  <si>
    <t>26,46*1,05 'Přepočtené koeficientem množství</t>
  </si>
  <si>
    <t>39</t>
  </si>
  <si>
    <t>629999001</t>
  </si>
  <si>
    <t>Příplatky k cenám úprav vnějších povrchů za každé další kropení vodou vysoce nasákavého povrchu</t>
  </si>
  <si>
    <t>-315866758</t>
  </si>
  <si>
    <t>https://podminky.urs.cz/item/CS_URS_2021_02/629999001</t>
  </si>
  <si>
    <t>40</t>
  </si>
  <si>
    <t>631311115</t>
  </si>
  <si>
    <t>Mazanina z betonu prostého bez zvýšených nároků na prostředí tl. přes 50 do 80 mm tř. C 20/25</t>
  </si>
  <si>
    <t>-1346201443</t>
  </si>
  <si>
    <t>https://podminky.urs.cz/item/CS_URS_2021_02/631311115</t>
  </si>
  <si>
    <t>1,45*0,06"neoznačená místnost sakristie</t>
  </si>
  <si>
    <t>6,9*0,06"101</t>
  </si>
  <si>
    <t>6,9*0,06"102</t>
  </si>
  <si>
    <t>1,9*0,06"103</t>
  </si>
  <si>
    <t>1,9*0,06"104</t>
  </si>
  <si>
    <t>1,95*0,06"105</t>
  </si>
  <si>
    <t>16,5*0,06"106</t>
  </si>
  <si>
    <t>4,95*0,06"107</t>
  </si>
  <si>
    <t>1,7*0,06"108</t>
  </si>
  <si>
    <t>41</t>
  </si>
  <si>
    <t>631319011</t>
  </si>
  <si>
    <t>Příplatek k cenám mazanin za úpravu povrchu mazaniny přehlazením, mazanina tl. přes 50 do 80 mm</t>
  </si>
  <si>
    <t>-1262272067</t>
  </si>
  <si>
    <t>https://podminky.urs.cz/item/CS_URS_2021_02/631319011</t>
  </si>
  <si>
    <t>42</t>
  </si>
  <si>
    <t>631319195</t>
  </si>
  <si>
    <t>Příplatek k cenám mazanin za malou plochu do 5 m2 jednotlivě mazanina tl. přes 50 do 80 mm</t>
  </si>
  <si>
    <t>-25454257</t>
  </si>
  <si>
    <t>https://podminky.urs.cz/item/CS_URS_2021_02/631319195</t>
  </si>
  <si>
    <t>(1,94*2+2,03+4,92+1,62)*0,06</t>
  </si>
  <si>
    <t>43</t>
  </si>
  <si>
    <t>631319236</t>
  </si>
  <si>
    <t>Příplatek k cenám betonových mazanin za vyztužení skleněnými vlákny objemové vyztužení 10 kg/m3</t>
  </si>
  <si>
    <t>1310113241</t>
  </si>
  <si>
    <t>https://podminky.urs.cz/item/CS_URS_2021_02/631319236</t>
  </si>
  <si>
    <t>44</t>
  </si>
  <si>
    <t>631351101</t>
  </si>
  <si>
    <t>Bednění v podlahách rýh a hran zřízení</t>
  </si>
  <si>
    <t>-1716427607</t>
  </si>
  <si>
    <t>https://podminky.urs.cz/item/CS_URS_2021_02/631351101</t>
  </si>
  <si>
    <t>45</t>
  </si>
  <si>
    <t>631351102</t>
  </si>
  <si>
    <t>Bednění v podlahách rýh a hran odstranění</t>
  </si>
  <si>
    <t>-344797733</t>
  </si>
  <si>
    <t>https://podminky.urs.cz/item/CS_URS_2021_02/631351102</t>
  </si>
  <si>
    <t>46</t>
  </si>
  <si>
    <t>632481213</t>
  </si>
  <si>
    <t>Separační vrstva k oddělení podlahových vrstev z polyetylénové fólie</t>
  </si>
  <si>
    <t>347220282</t>
  </si>
  <si>
    <t>https://podminky.urs.cz/item/CS_URS_2021_02/632481213</t>
  </si>
  <si>
    <t>1,45"neoznačená místnost sakristie</t>
  </si>
  <si>
    <t>6,9"101</t>
  </si>
  <si>
    <t>6,9"102</t>
  </si>
  <si>
    <t>1,9"103</t>
  </si>
  <si>
    <t>1,9"104</t>
  </si>
  <si>
    <t>1,95"105</t>
  </si>
  <si>
    <t>16,5"106</t>
  </si>
  <si>
    <t>4,95"107</t>
  </si>
  <si>
    <t>1,7"108</t>
  </si>
  <si>
    <t>47</t>
  </si>
  <si>
    <t>634112123</t>
  </si>
  <si>
    <t>Obvodová dilatace mezi stěnou a mazaninou nebo potěrem podlahovým páskem z pěnového PE s fólií tl. do 10 mm, výšky 80 mm</t>
  </si>
  <si>
    <t>52113444</t>
  </si>
  <si>
    <t>https://podminky.urs.cz/item/CS_URS_2021_02/634112123</t>
  </si>
  <si>
    <t>4,8"neoznačená místnost v sakristii</t>
  </si>
  <si>
    <t>11,7-(1+0,8+0,7+0,7)"101</t>
  </si>
  <si>
    <t>14,4-(1+0,8+0,7+0,9+0,8+0,8)"102</t>
  </si>
  <si>
    <t>5,8-0,8"103</t>
  </si>
  <si>
    <t>5,8-0,8"104</t>
  </si>
  <si>
    <t>5,9-0,8"105</t>
  </si>
  <si>
    <t>20,6-(0,9+0,8)"106</t>
  </si>
  <si>
    <t>9,1-0,8"107</t>
  </si>
  <si>
    <t>6,7-0,8"108</t>
  </si>
  <si>
    <t>48</t>
  </si>
  <si>
    <t>642946111</t>
  </si>
  <si>
    <t>Osazení stavebního pouzdra posuvných dveří do zděné příčky s jednou kapsou pro jedno dveřní křídlo průchozí šířky do 800 mm</t>
  </si>
  <si>
    <t>620639606</t>
  </si>
  <si>
    <t>https://podminky.urs.cz/item/CS_URS_2021_02/642946111</t>
  </si>
  <si>
    <t>49</t>
  </si>
  <si>
    <t>55331612</t>
  </si>
  <si>
    <t>pouzdro stavební posuvných dveří jednopouzdrové 800mm standardní rozměr</t>
  </si>
  <si>
    <t>1334990777</t>
  </si>
  <si>
    <t>Ostatní konstrukce a práce, bourání</t>
  </si>
  <si>
    <t>50</t>
  </si>
  <si>
    <t>949101112</t>
  </si>
  <si>
    <t>Lešení pomocné pracovní pro objekty pozemních staveb pro zatížení do 150 kg/m2, o výšce lešeňové podlahy přes 1,9 do 3,5 m</t>
  </si>
  <si>
    <t>1485035262</t>
  </si>
  <si>
    <t>https://podminky.urs.cz/item/CS_URS_2021_02/949101112</t>
  </si>
  <si>
    <t>6,98+6,63+1,94+1,94+2,03+16,19+4,92+1,62</t>
  </si>
  <si>
    <t>51</t>
  </si>
  <si>
    <t>952901111</t>
  </si>
  <si>
    <t>Vyčištění budov nebo objektů před předáním do užívání budov bytové nebo občanské výstavby, světlé výšky podlaží do 4 m</t>
  </si>
  <si>
    <t>-471945815</t>
  </si>
  <si>
    <t>https://podminky.urs.cz/item/CS_URS_2021_02/952901111</t>
  </si>
  <si>
    <t>52</t>
  </si>
  <si>
    <t>963023712</t>
  </si>
  <si>
    <t>Vybourání schodišťových stupňů oblých, rovných nebo kosých ze zdi cihelné oboustranně</t>
  </si>
  <si>
    <t>287770407</t>
  </si>
  <si>
    <t>https://podminky.urs.cz/item/CS_URS_2021_02/963023712</t>
  </si>
  <si>
    <t>1,3+0,9"mezi 101 a 102</t>
  </si>
  <si>
    <t>53</t>
  </si>
  <si>
    <t>965043331</t>
  </si>
  <si>
    <t>Bourání mazanin betonových s potěrem nebo teracem tl. do 100 mm, plochy do 4 m2</t>
  </si>
  <si>
    <t>-180395780</t>
  </si>
  <si>
    <t>https://podminky.urs.cz/item/CS_URS_2021_02/965043331</t>
  </si>
  <si>
    <t>(5,9+31,3+4,95)*0,05/100*15"zbytky podlahy</t>
  </si>
  <si>
    <t>54</t>
  </si>
  <si>
    <t>9680245-R</t>
  </si>
  <si>
    <t>Reprofilace stávajících kamenných dveřních zárubní s doplnění chybějících kamenných částí materiálem o stejné zrnitosti a barvě</t>
  </si>
  <si>
    <t>-100434632</t>
  </si>
  <si>
    <t>55</t>
  </si>
  <si>
    <t>978013111</t>
  </si>
  <si>
    <t>Otlučení vápenných nebo vápenocementových omítek vnitřních ploch stěn s vyškrabáním spar, s očištěním zdiva, v rozsahu do 5 %</t>
  </si>
  <si>
    <t>1479393453</t>
  </si>
  <si>
    <t>https://podminky.urs.cz/item/CS_URS_2021_02/978013111</t>
  </si>
  <si>
    <t>Součet - zbytky omítky</t>
  </si>
  <si>
    <t>997</t>
  </si>
  <si>
    <t>Přesun sutě</t>
  </si>
  <si>
    <t>56</t>
  </si>
  <si>
    <t>997013211</t>
  </si>
  <si>
    <t>Vnitrostaveništní doprava suti a vybouraných hmot vodorovně do 50 m svisle ručně pro budovy a haly výšky do 6 m</t>
  </si>
  <si>
    <t>-1970655576</t>
  </si>
  <si>
    <t>https://podminky.urs.cz/item/CS_URS_2021_02/997013211</t>
  </si>
  <si>
    <t>57</t>
  </si>
  <si>
    <t>997013501</t>
  </si>
  <si>
    <t>Odvoz suti a vybouraných hmot na skládku nebo meziskládku se složením, na vzdálenost do 1 km</t>
  </si>
  <si>
    <t>-107503709</t>
  </si>
  <si>
    <t>https://podminky.urs.cz/item/CS_URS_2021_02/997013501</t>
  </si>
  <si>
    <t>58</t>
  </si>
  <si>
    <t>997013509</t>
  </si>
  <si>
    <t>Odvoz suti a vybouraných hmot na skládku nebo meziskládku se složením, na vzdálenost Příplatek k ceně za každý další i započatý 1 km přes 1 km</t>
  </si>
  <si>
    <t>2116648903</t>
  </si>
  <si>
    <t>https://podminky.urs.cz/item/CS_URS_2021_02/997013509</t>
  </si>
  <si>
    <t>1,994*39 'Přepočtené koeficientem množství</t>
  </si>
  <si>
    <t>59</t>
  </si>
  <si>
    <t>997013601</t>
  </si>
  <si>
    <t>Poplatek za uložení stavebního odpadu na skládce (skládkovné) z prostého betonu zatříděného do Katalogu odpadů pod kódem 17 01 01</t>
  </si>
  <si>
    <t>791676953</t>
  </si>
  <si>
    <t>https://podminky.urs.cz/item/CS_URS_2021_02/997013601</t>
  </si>
  <si>
    <t>0,695+0,261</t>
  </si>
  <si>
    <t>60</t>
  </si>
  <si>
    <t>997013603</t>
  </si>
  <si>
    <t>Poplatek za uložení stavebního odpadu na skládce (skládkovné) cihelného zatříděného do Katalogu odpadů pod kódem 17 01 02</t>
  </si>
  <si>
    <t>1573832946</t>
  </si>
  <si>
    <t>https://podminky.urs.cz/item/CS_URS_2021_02/997013603</t>
  </si>
  <si>
    <t>61</t>
  </si>
  <si>
    <t>997013811</t>
  </si>
  <si>
    <t>Poplatek za uložení stavebního odpadu na skládce (skládkovné) dřevěného zatříděného do Katalogu odpadů pod kódem 17 02 01</t>
  </si>
  <si>
    <t>-1958633192</t>
  </si>
  <si>
    <t>https://podminky.urs.cz/item/CS_URS_2021_02/997013811</t>
  </si>
  <si>
    <t>0,152+0,072</t>
  </si>
  <si>
    <t>998</t>
  </si>
  <si>
    <t>Přesun hmot</t>
  </si>
  <si>
    <t>62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</si>
  <si>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</si>
  <si>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</si>
  <si>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373522756</t>
  </si>
  <si>
    <t>https://podminky.urs.cz/item/CS_URS_2021_02/998018001</t>
  </si>
  <si>
    <t>PSV</t>
  </si>
  <si>
    <t>Práce a dodávky PSV</t>
  </si>
  <si>
    <t>711</t>
  </si>
  <si>
    <t>Izolace proti vodě, vlhkosti a plynům</t>
  </si>
  <si>
    <t>63</t>
  </si>
  <si>
    <t>711111001</t>
  </si>
  <si>
    <t>Provedení izolace proti zemní vlhkosti natěradly a tmely za studena na ploše vodorovné V nátěrem penetračním</t>
  </si>
  <si>
    <t>-521557807</t>
  </si>
  <si>
    <t>https://podminky.urs.cz/item/CS_URS_2021_02/711111001</t>
  </si>
  <si>
    <t>(44,15+1,45)"nová skladba podlahy sakristie vč schod. do sklepa</t>
  </si>
  <si>
    <t>64</t>
  </si>
  <si>
    <t>11163150</t>
  </si>
  <si>
    <t>lak penetrační asfaltový</t>
  </si>
  <si>
    <t>1883604472</t>
  </si>
  <si>
    <t>45,6*0,00033 'Přepočtené koeficientem množství</t>
  </si>
  <si>
    <t>65</t>
  </si>
  <si>
    <t>711112001</t>
  </si>
  <si>
    <t>Provedení izolace proti zemní vlhkosti natěradly a tmely za studena na ploše svislé S nátěrem penetračním</t>
  </si>
  <si>
    <t>264916736</t>
  </si>
  <si>
    <t>https://podminky.urs.cz/item/CS_URS_2021_02/711112001</t>
  </si>
  <si>
    <t>(4,8+44,1)*0,2"obvod podlahy</t>
  </si>
  <si>
    <t>66</t>
  </si>
  <si>
    <t>864934172</t>
  </si>
  <si>
    <t>10,09*0,00034 'Přepočtené koeficientem množství</t>
  </si>
  <si>
    <t>67</t>
  </si>
  <si>
    <t>711141559</t>
  </si>
  <si>
    <t>Provedení izolace proti zemní vlhkosti pásy přitavením NAIP na ploše vodorovné V</t>
  </si>
  <si>
    <t>-1766513133</t>
  </si>
  <si>
    <t>https://podminky.urs.cz/item/CS_URS_2021_02/711141559</t>
  </si>
  <si>
    <t>68</t>
  </si>
  <si>
    <t>62853005</t>
  </si>
  <si>
    <t>pás asfaltový natavitelný modifikovaný SBS tl 4,0mm s vložkou ze skleněné tkaniny a hrubozrnným břidličným posypem na horním povrchu</t>
  </si>
  <si>
    <t>-417366138</t>
  </si>
  <si>
    <t>45,6*1,1655 'Přepočtené koeficientem množství</t>
  </si>
  <si>
    <t>69</t>
  </si>
  <si>
    <t>711142559</t>
  </si>
  <si>
    <t>Provedení izolace proti zemní vlhkosti pásy přitavením NAIP na ploše svislé S</t>
  </si>
  <si>
    <t>1027389520</t>
  </si>
  <si>
    <t>https://podminky.urs.cz/item/CS_URS_2021_02/711142559</t>
  </si>
  <si>
    <t>70</t>
  </si>
  <si>
    <t>256060127</t>
  </si>
  <si>
    <t>10,09*1,221 'Přepočtené koeficientem množství</t>
  </si>
  <si>
    <t>71</t>
  </si>
  <si>
    <t>998711101</t>
  </si>
  <si>
    <t>Přesun hmot pro izolace proti vodě, vlhkosti a plynům stanovený z hmotnosti přesunovaného materiálu vodorovná dopravní vzdálenost do 50 m v objektech výšky do 6 m</t>
  </si>
  <si>
    <t>-175501947</t>
  </si>
  <si>
    <t>https://podminky.urs.cz/item/CS_URS_2021_02/998711101</t>
  </si>
  <si>
    <t>72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</si>
  <si>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</si>
  <si>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</si>
  <si>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1618600068</t>
  </si>
  <si>
    <t>https://podminky.urs.cz/item/CS_URS_2021_02/998711181</t>
  </si>
  <si>
    <t>713</t>
  </si>
  <si>
    <t>Izolace tepelné</t>
  </si>
  <si>
    <t>73</t>
  </si>
  <si>
    <t>713121121</t>
  </si>
  <si>
    <t>Montáž tepelné izolace podlah rohožemi, pásy, deskami, dílci, bloky (izolační materiál ve specifikaci) kladenými volně dvouvrstvá</t>
  </si>
  <si>
    <t>268540236</t>
  </si>
  <si>
    <t>https://podminky.urs.cz/item/CS_URS_2021_02/713121121</t>
  </si>
  <si>
    <t>74</t>
  </si>
  <si>
    <t>28376415</t>
  </si>
  <si>
    <t>deska z polystyrénu XPS, hrana polodrážková a hladký povrch 300kPA tl 30mm</t>
  </si>
  <si>
    <t>-1255656126</t>
  </si>
  <si>
    <t>45,6*2,04 'Přepočtené koeficientem množství</t>
  </si>
  <si>
    <t>75</t>
  </si>
  <si>
    <t>998713101</t>
  </si>
  <si>
    <t>Přesun hmot pro izolace tepelné stanovený z hmotnosti přesunovaného materiálu vodorovná dopravní vzdálenost do 50 m v objektech výšky do 6 m</t>
  </si>
  <si>
    <t>1960887214</t>
  </si>
  <si>
    <t>https://podminky.urs.cz/item/CS_URS_2021_02/998713101</t>
  </si>
  <si>
    <t>76</t>
  </si>
  <si>
    <t>998713181</t>
  </si>
  <si>
    <t>Přesun hmot pro izolace tepelné stanovený z hmotnosti přesunovaného materiálu Příplatek k cenám za přesun prováděný bez použití mechanizace pro jakoukoliv výšku objektu</t>
  </si>
  <si>
    <t>1628584677</t>
  </si>
  <si>
    <t>https://podminky.urs.cz/item/CS_URS_2021_02/998713181</t>
  </si>
  <si>
    <t>762</t>
  </si>
  <si>
    <t>Konstrukce tesařské</t>
  </si>
  <si>
    <t>77</t>
  </si>
  <si>
    <t>762522811</t>
  </si>
  <si>
    <t>Demontáž podlah s polštáři z prken tl. do 32 mm</t>
  </si>
  <si>
    <t>-1830596294</t>
  </si>
  <si>
    <t>https://podminky.urs.cz/item/CS_URS_2021_02/762522811</t>
  </si>
  <si>
    <t>(5,9+31,3+4,95)/100*20"zbytky dřevěné podlahy</t>
  </si>
  <si>
    <t>763</t>
  </si>
  <si>
    <t>Konstrukce suché výstavby</t>
  </si>
  <si>
    <t>78</t>
  </si>
  <si>
    <t>763121590</t>
  </si>
  <si>
    <t>Stěna předsazená ze sádrokartonových desek pro osazení závěsného WC s nosnou konstrukcí z ocelových profilů CW, UW dvojitě opláštěná deskami impregnovanými H2 tl. 2x12,5 mm bez izolace, stěna tl. 150 - 250 mm, profil 50</t>
  </si>
  <si>
    <t>-578433965</t>
  </si>
  <si>
    <t>https://podminky.urs.cz/item/CS_URS_2021_02/763121590</t>
  </si>
  <si>
    <t>(1*1,2+1*0,2)*2+(1*1,2+1,05*0,2)</t>
  </si>
  <si>
    <t>79</t>
  </si>
  <si>
    <t>763121714</t>
  </si>
  <si>
    <t>Stěna předsazená ze sádrokartonových desek ostatní konstrukce a práce na předsazených stěnách ze sádrokartonových desek základní penetrační nátěr</t>
  </si>
  <si>
    <t>227762477</t>
  </si>
  <si>
    <t>https://podminky.urs.cz/item/CS_URS_2021_02/763121714</t>
  </si>
  <si>
    <t>80</t>
  </si>
  <si>
    <t>763121751</t>
  </si>
  <si>
    <t>Stěna předsazená ze sádrokartonových desek Příplatek k cenám za plochu do 6 m2 jednotlivě</t>
  </si>
  <si>
    <t>-298985576</t>
  </si>
  <si>
    <t>https://podminky.urs.cz/item/CS_URS_2021_02/763121751</t>
  </si>
  <si>
    <t>81</t>
  </si>
  <si>
    <t>763131451</t>
  </si>
  <si>
    <t>Podhled ze sádrokartonových desek dvouvrstvá zavěšená spodní konstrukce z ocelových profilů CD, UD jednoduše opláštěná deskou impregnovanou H2, tl. 12,5 mm, bez izolace</t>
  </si>
  <si>
    <t>-839762179</t>
  </si>
  <si>
    <t>https://podminky.urs.cz/item/CS_URS_2021_02/763131451</t>
  </si>
  <si>
    <t>5,11*1,18"102</t>
  </si>
  <si>
    <t>1,94*1"103</t>
  </si>
  <si>
    <t>1,94*1"104</t>
  </si>
  <si>
    <t>1,94*1,05"105</t>
  </si>
  <si>
    <t>16,2"106</t>
  </si>
  <si>
    <t>4,9"107</t>
  </si>
  <si>
    <t>82</t>
  </si>
  <si>
    <t>763131714</t>
  </si>
  <si>
    <t>Podhled ze sádrokartonových desek ostatní práce a konstrukce na podhledech ze sádrokartonových desek základní penetrační nátěr</t>
  </si>
  <si>
    <t>644544967</t>
  </si>
  <si>
    <t>https://podminky.urs.cz/item/CS_URS_2021_02/763131714</t>
  </si>
  <si>
    <t>83</t>
  </si>
  <si>
    <t>763131751</t>
  </si>
  <si>
    <t>Podhled ze sádrokartonových desek ostatní práce a konstrukce na podhledech ze sádrokartonových desek montáž parotěsné zábrany</t>
  </si>
  <si>
    <t>1725661764</t>
  </si>
  <si>
    <t>https://podminky.urs.cz/item/CS_URS_2021_02/763131751</t>
  </si>
  <si>
    <t>84</t>
  </si>
  <si>
    <t>28329028</t>
  </si>
  <si>
    <t>fólie PE vyztužená Al vrstvou pro parotěsnou vrstvu 150g/m2 s integrovanou lepící páskou</t>
  </si>
  <si>
    <t>1266979643</t>
  </si>
  <si>
    <t>33,047*1,1235 'Přepočtené koeficientem množství</t>
  </si>
  <si>
    <t>85</t>
  </si>
  <si>
    <t>763131752</t>
  </si>
  <si>
    <t>Podhled ze sádrokartonových desek ostatní práce a konstrukce na podhledech ze sádrokartonových desek montáž jedné vrstvy tepelné izolace</t>
  </si>
  <si>
    <t>-770119335</t>
  </si>
  <si>
    <t>https://podminky.urs.cz/item/CS_URS_2021_02/763131752</t>
  </si>
  <si>
    <t>50,5"zateplení podhledu a stropu</t>
  </si>
  <si>
    <t>86</t>
  </si>
  <si>
    <t>63152100</t>
  </si>
  <si>
    <t>pás tepelně izolační univerzální λ=0,032-0,033 tl 120mm</t>
  </si>
  <si>
    <t>-1488212205</t>
  </si>
  <si>
    <t>50,5*2,04 'Přepočtené koeficientem množství</t>
  </si>
  <si>
    <t>87</t>
  </si>
  <si>
    <t>763131761</t>
  </si>
  <si>
    <t>Podhled ze sádrokartonových desek Příplatek k cenám za plochu do 3 m2 jednotlivě</t>
  </si>
  <si>
    <t>-1965676988</t>
  </si>
  <si>
    <t>https://podminky.urs.cz/item/CS_URS_2021_02/763131761</t>
  </si>
  <si>
    <t>1,94*2+1,05*1,94</t>
  </si>
  <si>
    <t>88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</si>
  <si>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</si>
  <si>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</si>
  <si>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-1660575145</t>
  </si>
  <si>
    <t>https://podminky.urs.cz/item/CS_URS_2021_02/998763301</t>
  </si>
  <si>
    <t>89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</si>
  <si>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</si>
  <si>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</si>
  <si>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-625038307</t>
  </si>
  <si>
    <t>https://podminky.urs.cz/item/CS_URS_2021_02/998763381</t>
  </si>
  <si>
    <t>764</t>
  </si>
  <si>
    <t>Konstrukce klempířské</t>
  </si>
  <si>
    <t>90</t>
  </si>
  <si>
    <t>764-R001</t>
  </si>
  <si>
    <t>Prostup střešním pláštěm pro odvetrání splaškové kanalizace prům. 75 mm včetně dodávky odvětrávacáho kovového komínu - realizace za účasti firmy nesousí záruky na provedené práce na opravě střechy</t>
  </si>
  <si>
    <t>-751258389</t>
  </si>
  <si>
    <t>91</t>
  </si>
  <si>
    <t>764-R002</t>
  </si>
  <si>
    <t>Prostup střešním pláštěm pro kruhové vzduchotechnické potrubí prům. 200 mm včetně dodávky - realizace za účasti firmy nesousí záruky na provedené práce na opravě střechy</t>
  </si>
  <si>
    <t>-1794470149</t>
  </si>
  <si>
    <t>766</t>
  </si>
  <si>
    <t>Konstrukce truhlářské</t>
  </si>
  <si>
    <t>92</t>
  </si>
  <si>
    <t>7660000-KL</t>
  </si>
  <si>
    <t>Dodávka a montáž atypické kuchyňké linky (spodní + horní skříňky vč. pracovní desky) v délce 3300 mm s kováním s tlumiči</t>
  </si>
  <si>
    <t>-620702936</t>
  </si>
  <si>
    <t>93</t>
  </si>
  <si>
    <t>766621011</t>
  </si>
  <si>
    <t>Montáž oken dřevěných včetně montáže rámu plochy přes 1 m2 pevných do zdiva, výšky do 1,5 m</t>
  </si>
  <si>
    <t>-903315414</t>
  </si>
  <si>
    <t>https://podminky.urs.cz/item/CS_URS_2021_02/766621011</t>
  </si>
  <si>
    <t>(5,1+3,3+2,05*3)*0,76</t>
  </si>
  <si>
    <t>94</t>
  </si>
  <si>
    <t>6110000-o3</t>
  </si>
  <si>
    <t>okno pásové s hliníkovým subtilním rámem zasklené dvojsklem z toho jedno mléčné a bezpečnostní</t>
  </si>
  <si>
    <t>476358344</t>
  </si>
  <si>
    <t>95</t>
  </si>
  <si>
    <t>766621646</t>
  </si>
  <si>
    <t>Montáž oken dřevěných plochy do 1 m2 včetně montáže rámu obloukových nebo kulatých do zdiva</t>
  </si>
  <si>
    <t>67146233</t>
  </si>
  <si>
    <t>https://podminky.urs.cz/item/CS_URS_2021_02/766621646</t>
  </si>
  <si>
    <t>6+1</t>
  </si>
  <si>
    <t>96</t>
  </si>
  <si>
    <t>6110000-o1</t>
  </si>
  <si>
    <t>okno atypické s lomeným obloukem dřevěné otvíravé 700 x 1550 mm s tepelně izolačním sklem Ug=1,1 W.m-2.K-1 včetně kování a povrchové úpravy</t>
  </si>
  <si>
    <t>-385945828</t>
  </si>
  <si>
    <t>97</t>
  </si>
  <si>
    <t>6110000-o2</t>
  </si>
  <si>
    <t>okno atypické s lomeným obloukem dřevěné otvíravé 550 x 950 mm s tepelně izolačním sklem Ug=1,1 W.m-2.K-1 včetně kování a povrchové úpravy</t>
  </si>
  <si>
    <t>-626432123</t>
  </si>
  <si>
    <t>98</t>
  </si>
  <si>
    <t>766629315</t>
  </si>
  <si>
    <t>Montáž oken dřevěných Příplatek k cenám za izolaci mezi ostěním a rámem okna při zalomeném ostění, připojovací spára tl. do 45 mm, se spárou zalomení do 10 mm</t>
  </si>
  <si>
    <t>-1841682072</t>
  </si>
  <si>
    <t>https://podminky.urs.cz/item/CS_URS_2021_02/766629315</t>
  </si>
  <si>
    <t>(0,7*2+1,55*2)*6+(0,55*2+0,95*2)*1</t>
  </si>
  <si>
    <t>99</t>
  </si>
  <si>
    <t>766660171</t>
  </si>
  <si>
    <t>Montáž dveřních křídel dřevěných nebo plastových otevíravých do obložkové zárubně povrchově upravených jednokřídlových, šířky do 800 mm</t>
  </si>
  <si>
    <t>-1546853316</t>
  </si>
  <si>
    <t>https://podminky.urs.cz/item/CS_URS_2021_02/766660171</t>
  </si>
  <si>
    <t>100</t>
  </si>
  <si>
    <t>611100-d1</t>
  </si>
  <si>
    <t>dveře reliéfní (kazetové) s povrchovou úpravou CPL, částečně prosklené mléčným bezpečnostním sklem, rozměru 800 x 1970 mm, úprava dveří klima III do 50% vlhkost včetně kování, zámku s generálním klíčem a ostatních doplňků - dveře D1</t>
  </si>
  <si>
    <t>-472587645</t>
  </si>
  <si>
    <t>101</t>
  </si>
  <si>
    <t>766660172</t>
  </si>
  <si>
    <t>Montáž dveřních křídel dřevěných nebo plastových otevíravých do obložkové zárubně povrchově upravených jednokřídlových, šířky přes 800 mm</t>
  </si>
  <si>
    <t>-530693671</t>
  </si>
  <si>
    <t>https://podminky.urs.cz/item/CS_URS_2021_02/766660172</t>
  </si>
  <si>
    <t>102</t>
  </si>
  <si>
    <t>611100-d2</t>
  </si>
  <si>
    <t>dveře reliéfní (kazetové) s povrchovou úpravou CPL, plné, rozměru 900 x 1970 mm, úprava dveří klima III do 50% vlhkosti včetně kování, zámku s generálním klíčem a ostatních doplňků - dveře D2</t>
  </si>
  <si>
    <t>-1915323742</t>
  </si>
  <si>
    <t>103</t>
  </si>
  <si>
    <t>766660311</t>
  </si>
  <si>
    <t>Montáž dveřních křídel dřevěných nebo plastových posuvných dveří do pouzdra zděné příčky s jednou kapsou jednokřídlových, průchozí šířky do 800 mm</t>
  </si>
  <si>
    <t>-1560129324</t>
  </si>
  <si>
    <t>https://podminky.urs.cz/item/CS_URS_2021_02/766660311</t>
  </si>
  <si>
    <t>104</t>
  </si>
  <si>
    <t>611100-d3</t>
  </si>
  <si>
    <t>dveře posuvné reliéfní (kazetové) s povrchovou úpravou CPL, částečně prosklené mléčným bezpečnostním sklem, rozměru 800 x 1970 mm, úprava dveří klima III do 50% vlhkost včetně kování, zámku s generálním klíčem a ostatních doplňků - dveře D3</t>
  </si>
  <si>
    <t>-105633114</t>
  </si>
  <si>
    <t>105</t>
  </si>
  <si>
    <t>766681115</t>
  </si>
  <si>
    <t>Montáž zárubní dřevěných, plastových nebo z lamina rámových, pro dveře jednokřídlové, šířky přes 900 mm</t>
  </si>
  <si>
    <t>1155192882</t>
  </si>
  <si>
    <t>https://podminky.urs.cz/item/CS_URS_2021_02/766681115</t>
  </si>
  <si>
    <t xml:space="preserve">1"vchodové - použity stávající  po doplnění kamené zárubně</t>
  </si>
  <si>
    <t>106</t>
  </si>
  <si>
    <t>766681821</t>
  </si>
  <si>
    <t>Demontáž zárubní k opětovnému použití rámových, plochy otvoru do 2 m2</t>
  </si>
  <si>
    <t>-185627325</t>
  </si>
  <si>
    <t>https://podminky.urs.cz/item/CS_URS_2021_02/766681821</t>
  </si>
  <si>
    <t>(0,7*2)*2"vnitřní</t>
  </si>
  <si>
    <t>(0,8*2)*3"vnitřní</t>
  </si>
  <si>
    <t>(1*2)*1"vchodové</t>
  </si>
  <si>
    <t>107</t>
  </si>
  <si>
    <t>766682111</t>
  </si>
  <si>
    <t>Montáž zárubní dřevěných, plastových nebo z lamina obložkových, pro dveře jednokřídlové, tloušťky stěny do 170 mm</t>
  </si>
  <si>
    <t>-829845929</t>
  </si>
  <si>
    <t>https://podminky.urs.cz/item/CS_URS_2021_02/766682111</t>
  </si>
  <si>
    <t>108</t>
  </si>
  <si>
    <t>611000-d1</t>
  </si>
  <si>
    <t>zárubeň jednokřídlá obložková s povrchovou úpravou CPL tl stěny 60-150 mm pro dveře rozměru 800/1970 mm, úprava zárubní klima III do 50% vlhkost - pro dveře D1</t>
  </si>
  <si>
    <t>-646044567</t>
  </si>
  <si>
    <t>109</t>
  </si>
  <si>
    <t>611000-d2</t>
  </si>
  <si>
    <t xml:space="preserve">zárubeň jednokřídlá obložková s povrchovou úpravou  CPL tl stěny 60-150 mm pro dveře rozměru 800/1970 mm, úprava zárubní klima III do 50% vlhkost - pro dveře D2</t>
  </si>
  <si>
    <t>-2134959926</t>
  </si>
  <si>
    <t>110</t>
  </si>
  <si>
    <t>611000-d3</t>
  </si>
  <si>
    <t xml:space="preserve">zárubeň jednokřídlá obložková s povrchovou úpravou  CPL tl stěny 60-150 mm pro posuvné dveře rozměru 800/1970 mm, úprava zárubní klima III do 50% vlhkost - pro dveře D3</t>
  </si>
  <si>
    <t>487802275</t>
  </si>
  <si>
    <t>111</t>
  </si>
  <si>
    <t>998766101</t>
  </si>
  <si>
    <t>Přesun hmot pro konstrukce truhlářské stanovený z hmotnosti přesunovaného materiálu vodorovná dopravní vzdálenost do 50 m v objektech výšky do 6 m</t>
  </si>
  <si>
    <t>-134834984</t>
  </si>
  <si>
    <t>https://podminky.urs.cz/item/CS_URS_2021_02/998766101</t>
  </si>
  <si>
    <t>112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</si>
  <si>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</si>
  <si>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</si>
  <si>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-1372836920</t>
  </si>
  <si>
    <t>https://podminky.urs.cz/item/CS_URS_2021_02/998766181</t>
  </si>
  <si>
    <t>771</t>
  </si>
  <si>
    <t>Podlahy z dlaždic</t>
  </si>
  <si>
    <t>113</t>
  </si>
  <si>
    <t>771111011</t>
  </si>
  <si>
    <t>Příprava podkladu před provedením dlažby vysátí podlah</t>
  </si>
  <si>
    <t>1006327330</t>
  </si>
  <si>
    <t>https://podminky.urs.cz/item/CS_URS_2021_02/771111011</t>
  </si>
  <si>
    <t>114</t>
  </si>
  <si>
    <t>771111012</t>
  </si>
  <si>
    <t>Příprava podkladu před provedením dlažby vysátí schodišť</t>
  </si>
  <si>
    <t>825462338</t>
  </si>
  <si>
    <t>https://podminky.urs.cz/item/CS_URS_2021_02/771111012</t>
  </si>
  <si>
    <t>115</t>
  </si>
  <si>
    <t>771121011</t>
  </si>
  <si>
    <t>Příprava podkladu před provedením dlažby nátěr penetrační na podlahu</t>
  </si>
  <si>
    <t>908066988</t>
  </si>
  <si>
    <t>https://podminky.urs.cz/item/CS_URS_2021_02/771121011</t>
  </si>
  <si>
    <t>116</t>
  </si>
  <si>
    <t>771161011</t>
  </si>
  <si>
    <t>Příprava podkladu před provedením dlažby montáž profilu dilatační spáry v rovině dlažby</t>
  </si>
  <si>
    <t>-2108753513</t>
  </si>
  <si>
    <t>https://podminky.urs.cz/item/CS_URS_2021_02/771161011</t>
  </si>
  <si>
    <t>0,9+0,8*5+0,8*2+0,7*2+1"v místě prahů</t>
  </si>
  <si>
    <t>117</t>
  </si>
  <si>
    <t>59054164</t>
  </si>
  <si>
    <t>profil dilatační s bočními díly z PVC/CPE tl 10mm</t>
  </si>
  <si>
    <t>-104202082</t>
  </si>
  <si>
    <t>8,9*1,1 'Přepočtené koeficientem množství</t>
  </si>
  <si>
    <t>118</t>
  </si>
  <si>
    <t>771474113</t>
  </si>
  <si>
    <t>Montáž soklů z dlaždic keramických lepených flexibilním lepidlem rovných, výšky přes 90 do 120 mm</t>
  </si>
  <si>
    <t>26214507</t>
  </si>
  <si>
    <t>https://podminky.urs.cz/item/CS_URS_2021_02/771474113</t>
  </si>
  <si>
    <t>119</t>
  </si>
  <si>
    <t>59761409</t>
  </si>
  <si>
    <t>dlažba keramická slinutá protiskluzná do interiéru i exteriéru pro vysoké mechanické namáhání přes 9 do 12ks/m2</t>
  </si>
  <si>
    <t>1931430995</t>
  </si>
  <si>
    <t>49,9*0,1</t>
  </si>
  <si>
    <t>4,99*1,837 'Přepočtené koeficientem množství</t>
  </si>
  <si>
    <t>120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</si>
  <si>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</si>
  <si>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</si>
  <si>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-503810443</t>
  </si>
  <si>
    <t>https://podminky.urs.cz/item/CS_URS_2021_02/771574263</t>
  </si>
  <si>
    <t>121</t>
  </si>
  <si>
    <t>-467644279</t>
  </si>
  <si>
    <t>44,15*1,1 'Přepočtené koeficientem množství</t>
  </si>
  <si>
    <t>122</t>
  </si>
  <si>
    <t>771577111</t>
  </si>
  <si>
    <t>Montáž podlah z dlaždic keramických lepených flexibilním lepidlem Příplatek k cenám za plochu do 5 m2 jednotlivě</t>
  </si>
  <si>
    <t>-1272562646</t>
  </si>
  <si>
    <t>https://podminky.urs.cz/item/CS_URS_2021_02/771577111</t>
  </si>
  <si>
    <t>1,95*2+2,05+4,95+1,65+1,45</t>
  </si>
  <si>
    <t>123</t>
  </si>
  <si>
    <t>771591112</t>
  </si>
  <si>
    <t>Izolace podlahy pod dlažbu nátěrem nebo stěrkou ve dvou vrstvách</t>
  </si>
  <si>
    <t>1248967922</t>
  </si>
  <si>
    <t>https://podminky.urs.cz/item/CS_URS_2021_02/771591112</t>
  </si>
  <si>
    <t>44,15+70,9*0,1</t>
  </si>
  <si>
    <t>124</t>
  </si>
  <si>
    <t>771591115</t>
  </si>
  <si>
    <t>Podlahy - dokončovací práce spárování silikonem</t>
  </si>
  <si>
    <t>675373128</t>
  </si>
  <si>
    <t>https://podminky.urs.cz/item/CS_URS_2021_02/771591115</t>
  </si>
  <si>
    <t>125</t>
  </si>
  <si>
    <t>771591191</t>
  </si>
  <si>
    <t>Podlahy - dokončovací práce Příplatek k cenám za diagonální kladení dlažby</t>
  </si>
  <si>
    <t>-1582611262</t>
  </si>
  <si>
    <t>https://podminky.urs.cz/item/CS_URS_2021_02/771591191</t>
  </si>
  <si>
    <t>126</t>
  </si>
  <si>
    <t>771591241</t>
  </si>
  <si>
    <t>Izolace podlahy pod dlažbu těsnícími izolačními pásy vnitřní kout</t>
  </si>
  <si>
    <t>-1869541153</t>
  </si>
  <si>
    <t>https://podminky.urs.cz/item/CS_URS_2021_02/771591241</t>
  </si>
  <si>
    <t>4"103</t>
  </si>
  <si>
    <t>4"104</t>
  </si>
  <si>
    <t>4"105</t>
  </si>
  <si>
    <t>6"108</t>
  </si>
  <si>
    <t>6"101</t>
  </si>
  <si>
    <t>5"102</t>
  </si>
  <si>
    <t>8"106</t>
  </si>
  <si>
    <t>5"107</t>
  </si>
  <si>
    <t>2"neozn.</t>
  </si>
  <si>
    <t>127</t>
  </si>
  <si>
    <t>771591242</t>
  </si>
  <si>
    <t>Izolace podlahy pod dlažbu těsnícími izolačními pásy vnější roh</t>
  </si>
  <si>
    <t>768608645</t>
  </si>
  <si>
    <t>https://podminky.urs.cz/item/CS_URS_2021_02/771591242</t>
  </si>
  <si>
    <t>2"103</t>
  </si>
  <si>
    <t>2"104</t>
  </si>
  <si>
    <t>2"105</t>
  </si>
  <si>
    <t>4"108</t>
  </si>
  <si>
    <t>13"102</t>
  </si>
  <si>
    <t>6"106</t>
  </si>
  <si>
    <t>2"107</t>
  </si>
  <si>
    <t>128</t>
  </si>
  <si>
    <t>771591251</t>
  </si>
  <si>
    <t>Izolace podlahy pod dlažbu těsnícími izolačními pásy z manžety pro prostupy potrubí</t>
  </si>
  <si>
    <t>2013056096</t>
  </si>
  <si>
    <t>https://podminky.urs.cz/item/CS_URS_2021_02/771591251</t>
  </si>
  <si>
    <t>129</t>
  </si>
  <si>
    <t>771591264</t>
  </si>
  <si>
    <t>Izolace podlahy pod dlažbu těsnícími izolačními pásy mezi podlahou a stěnu</t>
  </si>
  <si>
    <t>241534992</t>
  </si>
  <si>
    <t>https://podminky.urs.cz/item/CS_URS_2021_02/771591264</t>
  </si>
  <si>
    <t>130</t>
  </si>
  <si>
    <t>998771101</t>
  </si>
  <si>
    <t>Přesun hmot pro podlahy z dlaždic stanovený z hmotnosti přesunovaného materiálu vodorovná dopravní vzdálenost do 50 m v objektech výšky do 6 m</t>
  </si>
  <si>
    <t>1806358612</t>
  </si>
  <si>
    <t>https://podminky.urs.cz/item/CS_URS_2021_02/998771101</t>
  </si>
  <si>
    <t>131</t>
  </si>
  <si>
    <t>998771181</t>
  </si>
  <si>
    <t>Přesun hmot pro podlahy z dlaždic stanovený z hmotnosti přesunovaného materiálu Příplatek k ceně za přesun prováděný bez použití mechanizace pro jakoukoliv výšku objektu</t>
  </si>
  <si>
    <t>485259901</t>
  </si>
  <si>
    <t>https://podminky.urs.cz/item/CS_URS_2021_02/998771181</t>
  </si>
  <si>
    <t>781</t>
  </si>
  <si>
    <t>Dokončovací práce - obklady</t>
  </si>
  <si>
    <t>132</t>
  </si>
  <si>
    <t>781111011</t>
  </si>
  <si>
    <t>Příprava podkladu před provedením obkladu oprášení (ometení) stěny</t>
  </si>
  <si>
    <t>-655751890</t>
  </si>
  <si>
    <t>https://podminky.urs.cz/item/CS_URS_2021_02/781111011</t>
  </si>
  <si>
    <t>(5,9*2,1+0,2*1)-0,8*2"103</t>
  </si>
  <si>
    <t>(5,9*2,1+0,2*1)-0,8*2"104</t>
  </si>
  <si>
    <t>(6*2,1+0,2*1,05)-0,8*2"105</t>
  </si>
  <si>
    <t>(6,5*2,1)-0,8*2"108</t>
  </si>
  <si>
    <t>Mezisoučet - wc + úklid</t>
  </si>
  <si>
    <t>4,1*0,7"107</t>
  </si>
  <si>
    <t>Mezisoučet - za kuch. link</t>
  </si>
  <si>
    <t>133</t>
  </si>
  <si>
    <t>781121011</t>
  </si>
  <si>
    <t>Příprava podkladu před provedením obkladu nátěr penetrační na stěnu</t>
  </si>
  <si>
    <t>-680204665</t>
  </si>
  <si>
    <t>https://podminky.urs.cz/item/CS_URS_2021_02/781121011</t>
  </si>
  <si>
    <t>134</t>
  </si>
  <si>
    <t>781474115</t>
  </si>
  <si>
    <t>Montáž obkladů vnitřních stěn z dlaždic keramických lepených flexibilním lepidlem maloformátových hladkých přes 22 do 25 ks/m2</t>
  </si>
  <si>
    <t>-847779489</t>
  </si>
  <si>
    <t>https://podminky.urs.cz/item/CS_URS_2021_02/781474115</t>
  </si>
  <si>
    <t>135</t>
  </si>
  <si>
    <t>59761039</t>
  </si>
  <si>
    <t>obklad keramický hladký přes 22 do 25ks/m2</t>
  </si>
  <si>
    <t>344569865</t>
  </si>
  <si>
    <t>2,87*1,1 'Přepočtené koeficientem množství</t>
  </si>
  <si>
    <t>136</t>
  </si>
  <si>
    <t>781474226</t>
  </si>
  <si>
    <t>Montáž obkladů vnitřních stěn z dlaždic keramických lepených flexibilním lepidlem maloformátových reliéfních nebo z dekorů přes 22 do 25 ks/m2</t>
  </si>
  <si>
    <t>-945338136</t>
  </si>
  <si>
    <t>https://podminky.urs.cz/item/CS_URS_2021_02/781474226</t>
  </si>
  <si>
    <t>137</t>
  </si>
  <si>
    <t>59761068</t>
  </si>
  <si>
    <t>obklad keramický reliéfní pro interiér přes 22 do 25ks/m2</t>
  </si>
  <si>
    <t>48383182</t>
  </si>
  <si>
    <t>Poznámka k položce:_x000d_
DEKOR DŘEVA</t>
  </si>
  <si>
    <t>138</t>
  </si>
  <si>
    <t>781477111</t>
  </si>
  <si>
    <t>Montáž obkladů vnitřních stěn z dlaždic keramických Příplatek k cenám za plochu do 10 m2 jednotlivě</t>
  </si>
  <si>
    <t>-1855224689</t>
  </si>
  <si>
    <t>https://podminky.urs.cz/item/CS_URS_2021_02/781477111</t>
  </si>
  <si>
    <t>139</t>
  </si>
  <si>
    <t>781494111</t>
  </si>
  <si>
    <t>Obklad - dokončující práce profily ukončovací lepené flexibilním lepidlem rohové</t>
  </si>
  <si>
    <t>-352503653</t>
  </si>
  <si>
    <t>https://podminky.urs.cz/item/CS_URS_2021_02/781494111</t>
  </si>
  <si>
    <t>1"103</t>
  </si>
  <si>
    <t>1"104</t>
  </si>
  <si>
    <t>1,05"105</t>
  </si>
  <si>
    <t>2,1*2"108</t>
  </si>
  <si>
    <t>140</t>
  </si>
  <si>
    <t>781494511</t>
  </si>
  <si>
    <t>Obklad - dokončující práce profily ukončovací lepené flexibilním lepidlem ukončovací</t>
  </si>
  <si>
    <t>-1609693180</t>
  </si>
  <si>
    <t>https://podminky.urs.cz/item/CS_URS_2021_02/781494511</t>
  </si>
  <si>
    <t>5,9"103</t>
  </si>
  <si>
    <t>5,9"104</t>
  </si>
  <si>
    <t>6*2,1"105</t>
  </si>
  <si>
    <t>6,5"108</t>
  </si>
  <si>
    <t>4,1*2+0,7*2"107</t>
  </si>
  <si>
    <t>141</t>
  </si>
  <si>
    <t>781495115</t>
  </si>
  <si>
    <t>Obklad - dokončující práce ostatní práce spárování silikonem</t>
  </si>
  <si>
    <t>1616827045</t>
  </si>
  <si>
    <t>https://podminky.urs.cz/item/CS_URS_2021_02/781495115</t>
  </si>
  <si>
    <t>2,1*4+1"103</t>
  </si>
  <si>
    <t>2,1*4+1"104</t>
  </si>
  <si>
    <t>2,1*4+1,05"105</t>
  </si>
  <si>
    <t>2,1*6"108</t>
  </si>
  <si>
    <t>3,3"107</t>
  </si>
  <si>
    <t>Součet - koutů</t>
  </si>
  <si>
    <t>142</t>
  </si>
  <si>
    <t>998781101</t>
  </si>
  <si>
    <t>Přesun hmot pro obklady keramické stanovený z hmotnosti přesunovaného materiálu vodorovná dopravní vzdálenost do 50 m v objektech výšky do 6 m</t>
  </si>
  <si>
    <t>-442396472</t>
  </si>
  <si>
    <t>https://podminky.urs.cz/item/CS_URS_2021_02/998781101</t>
  </si>
  <si>
    <t>143</t>
  </si>
  <si>
    <t>998781181</t>
  </si>
  <si>
    <t>Přesun hmot pro obklady keramické stanovený z hmotnosti přesunovaného materiálu Příplatek k cenám za přesun prováděný bez použití mechanizace pro jakoukoliv výšku objektu</t>
  </si>
  <si>
    <t>-303901016</t>
  </si>
  <si>
    <t>https://podminky.urs.cz/item/CS_URS_2021_02/998781181</t>
  </si>
  <si>
    <t>783</t>
  </si>
  <si>
    <t>Dokončovací práce - nátěry</t>
  </si>
  <si>
    <t>144</t>
  </si>
  <si>
    <t>783201403</t>
  </si>
  <si>
    <t>Příprava podkladu tesařských konstrukcí před provedením nátěru oprášení</t>
  </si>
  <si>
    <t>2094763390</t>
  </si>
  <si>
    <t>https://podminky.urs.cz/item/CS_URS_2021_02/783201403</t>
  </si>
  <si>
    <t>6,6/cos(5)</t>
  </si>
  <si>
    <t>34/Cos(26)</t>
  </si>
  <si>
    <t>19,75/Cos(34)</t>
  </si>
  <si>
    <t>Mezisoučet - plocha bednění</t>
  </si>
  <si>
    <t>(0,08*2+0,14*2)*(5,4*3+4,9*3+2,7)"VT</t>
  </si>
  <si>
    <t>(0,12*4)*2,6"V1</t>
  </si>
  <si>
    <t>(0,1*2+0,12*2)*2,9"V2</t>
  </si>
  <si>
    <t>(0,1*2+0,14*2)*7,5"VV</t>
  </si>
  <si>
    <t>(0,14*2+0,2*2)*3,8"T1</t>
  </si>
  <si>
    <t>(0,1*2+0,12*2)*2,9"T2</t>
  </si>
  <si>
    <t>(0,12*4)*118"P1</t>
  </si>
  <si>
    <t>(0,1*2+0,12*2)*7,5"P2</t>
  </si>
  <si>
    <t>(0,14*4)*1,5"S1</t>
  </si>
  <si>
    <t>(0,1*4)*1,25"S2</t>
  </si>
  <si>
    <t>(0,1*4)*0,65"S3</t>
  </si>
  <si>
    <t>(0,08*4)*1"S4</t>
  </si>
  <si>
    <t>(0,14*2)*((3+3+2+1,4)/Cos(5))"K</t>
  </si>
  <si>
    <t>(0,14*2)*((2,7+3,8+5,8*4+5,3*2)/Cos(26))"K</t>
  </si>
  <si>
    <t>(0,14*2)*((3,8+3,1+2,8+3,1+2,8+3+1,5*5)*2/Cos(34))"K</t>
  </si>
  <si>
    <t>(0,08*2+0,1*2)*(1,55+2,5+2,5)"KL</t>
  </si>
  <si>
    <t>(0,1*4)*0,8"VZ</t>
  </si>
  <si>
    <t>5"ostaní</t>
  </si>
  <si>
    <t>Mezisoučet - prvky</t>
  </si>
  <si>
    <t>145</t>
  </si>
  <si>
    <t>783213121</t>
  </si>
  <si>
    <t>Preventivní napouštěcí nátěr tesařských prvků proti dřevokazným houbám, hmyzu a plísním zabudovaných do konstrukce dvojnásobný syntetický</t>
  </si>
  <si>
    <t>1691112430</t>
  </si>
  <si>
    <t>https://podminky.urs.cz/item/CS_URS_2021_02/783213121</t>
  </si>
  <si>
    <t>146</t>
  </si>
  <si>
    <t>783301303</t>
  </si>
  <si>
    <t>Příprava podkladu zámečnických konstrukcí před provedením nátěru odrezivění odrezovačem bezoplachovým</t>
  </si>
  <si>
    <t>123076994</t>
  </si>
  <si>
    <t>https://podminky.urs.cz/item/CS_URS_2021_02/783301303</t>
  </si>
  <si>
    <t>2,2*0,15+2,5*0,75"stávajících ocelových nosníků</t>
  </si>
  <si>
    <t>147</t>
  </si>
  <si>
    <t>783301313</t>
  </si>
  <si>
    <t>Příprava podkladu zámečnických konstrukcí před provedením nátěru odmaštění odmašťovačem ředidlovým</t>
  </si>
  <si>
    <t>-2056754155</t>
  </si>
  <si>
    <t>https://podminky.urs.cz/item/CS_URS_2021_02/783301313</t>
  </si>
  <si>
    <t>148</t>
  </si>
  <si>
    <t>783301401</t>
  </si>
  <si>
    <t>Příprava podkladu zámečnických konstrukcí před provedením nátěru ometení</t>
  </si>
  <si>
    <t>-1254155296</t>
  </si>
  <si>
    <t>https://podminky.urs.cz/item/CS_URS_2021_02/783301401</t>
  </si>
  <si>
    <t>149</t>
  </si>
  <si>
    <t>783306807</t>
  </si>
  <si>
    <t>Odstranění nátěrů ze zámečnických konstrukcí odstraňovačem nátěrů s obroušením</t>
  </si>
  <si>
    <t>793533998</t>
  </si>
  <si>
    <t>https://podminky.urs.cz/item/CS_URS_2021_02/783306807</t>
  </si>
  <si>
    <t>150</t>
  </si>
  <si>
    <t>783343101</t>
  </si>
  <si>
    <t>Základní impregnační nátěr zámečnických konstrukcí aktivátorem rzi na zkorodovaný povrch jednonásobný polyuretanový</t>
  </si>
  <si>
    <t>2073052993</t>
  </si>
  <si>
    <t>https://podminky.urs.cz/item/CS_URS_2021_02/783343101</t>
  </si>
  <si>
    <t>151</t>
  </si>
  <si>
    <t>783344101</t>
  </si>
  <si>
    <t>Základní nátěr zámečnických konstrukcí jednonásobný polyuretanový</t>
  </si>
  <si>
    <t>442118668</t>
  </si>
  <si>
    <t>https://podminky.urs.cz/item/CS_URS_2021_02/783344101</t>
  </si>
  <si>
    <t>152</t>
  </si>
  <si>
    <t>783344201</t>
  </si>
  <si>
    <t>Základní antikorozní nátěr zámečnických konstrukcí jednonásobný polyuretanový</t>
  </si>
  <si>
    <t>-896352822</t>
  </si>
  <si>
    <t>https://podminky.urs.cz/item/CS_URS_2021_02/783344201</t>
  </si>
  <si>
    <t>153</t>
  </si>
  <si>
    <t>783347101</t>
  </si>
  <si>
    <t>Krycí nátěr (email) zámečnických konstrukcí jednonásobný polyuretanový</t>
  </si>
  <si>
    <t>599898857</t>
  </si>
  <si>
    <t>https://podminky.urs.cz/item/CS_URS_2021_02/783347101</t>
  </si>
  <si>
    <t>784</t>
  </si>
  <si>
    <t>Dokončovací práce - malby a tapety</t>
  </si>
  <si>
    <t>154</t>
  </si>
  <si>
    <t>784111001</t>
  </si>
  <si>
    <t>Oprášení (ometení) podkladu v místnostech výšky do 3,80 m</t>
  </si>
  <si>
    <t>1979417728</t>
  </si>
  <si>
    <t>https://podminky.urs.cz/item/CS_URS_2021_02/784111001</t>
  </si>
  <si>
    <t>8,993+33,961+116,493"štuky</t>
  </si>
  <si>
    <t>33,047"sdk</t>
  </si>
  <si>
    <t>155</t>
  </si>
  <si>
    <t>784181112</t>
  </si>
  <si>
    <t>Penetrace podkladu jednonásobná základní pigmentovaná v místnostech výšky do 3,80 m</t>
  </si>
  <si>
    <t>-394387538</t>
  </si>
  <si>
    <t>https://podminky.urs.cz/item/CS_URS_2021_02/784181112</t>
  </si>
  <si>
    <t>156</t>
  </si>
  <si>
    <t>784211101</t>
  </si>
  <si>
    <t>Malby z malířských směsí oděruvzdorných za mokra dvojnásobné, bílé za mokra oděruvzdorné výborně v místnostech výšky do 3,80 m</t>
  </si>
  <si>
    <t>-1550512876</t>
  </si>
  <si>
    <t>https://podminky.urs.cz/item/CS_URS_2021_02/784211101</t>
  </si>
  <si>
    <t>157</t>
  </si>
  <si>
    <t>784211165</t>
  </si>
  <si>
    <t>Malby z malířských směsí oděruvzdorných za mokra Příplatek k cenám dvojnásobných maleb za provádění barevné malby tónované na tónovacích automatech, v odstínu sytém</t>
  </si>
  <si>
    <t>-1893743062</t>
  </si>
  <si>
    <t>https://podminky.urs.cz/item/CS_URS_2021_02/784211165</t>
  </si>
  <si>
    <t>SO 2 - ZIT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</si>
  <si>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</si>
  <si>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</si>
  <si>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</si>
  <si>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</si>
  <si>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1458612396</t>
  </si>
  <si>
    <t>(7+4+1*2)*0,4*0,7"pro kanalizaci</t>
  </si>
  <si>
    <t>1318146979</t>
  </si>
  <si>
    <t>3,64-1,56</t>
  </si>
  <si>
    <t>-1773726040</t>
  </si>
  <si>
    <t>279209025</t>
  </si>
  <si>
    <t>-767290106</t>
  </si>
  <si>
    <t>2,08*30 'Přepočtené koeficientem množství</t>
  </si>
  <si>
    <t>167111101</t>
  </si>
  <si>
    <t>Nakládání, skládání a překládání neulehlého výkopku nebo sypaniny ručně nakládání, z hornin třídy těžitelnosti I, skupiny 1 až 3</t>
  </si>
  <si>
    <t>1384799499</t>
  </si>
  <si>
    <t>https://podminky.urs.cz/item/CS_URS_2021_02/167111101</t>
  </si>
  <si>
    <t>211539048</t>
  </si>
  <si>
    <t>2,08*2 'Přepočtené koeficientem množství</t>
  </si>
  <si>
    <t>174111102</t>
  </si>
  <si>
    <t>Zásyp sypaninou z jakékoliv horniny ručně s uložením výkopku ve vrstvách se zhutněním v uzavřených prostorách s urovnáním povrchu zásypu</t>
  </si>
  <si>
    <t>1955865518</t>
  </si>
  <si>
    <t>https://podminky.urs.cz/item/CS_URS_2021_02/174111102</t>
  </si>
  <si>
    <t>(7+4+1*2)*0,4*(0,7-0,1-0,3)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</si>
  <si>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</si>
  <si>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</si>
  <si>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-1001838573</t>
  </si>
  <si>
    <t>https://podminky.urs.cz/item/CS_URS_2021_02/175111101</t>
  </si>
  <si>
    <t>(7+4+1*2)*0,4*0,3</t>
  </si>
  <si>
    <t>58331351</t>
  </si>
  <si>
    <t>kamenivo těžené drobné frakce 0/4</t>
  </si>
  <si>
    <t>1902423613</t>
  </si>
  <si>
    <t>1,56*2 'Přepočtené koeficientem množství</t>
  </si>
  <si>
    <t>451572111</t>
  </si>
  <si>
    <t>Lože pod potrubí, stoky a drobné objekty v otevřeném výkopu z kameniva drobného těženého 0 až 4 mm</t>
  </si>
  <si>
    <t>-263385737</t>
  </si>
  <si>
    <t>https://podminky.urs.cz/item/CS_URS_2021_02/451572111</t>
  </si>
  <si>
    <t>(7+4+1*2)*0,4*0,1</t>
  </si>
  <si>
    <t>612135101</t>
  </si>
  <si>
    <t>Hrubá výplň rýh maltou jakékoli šířky rýhy ve stěnách</t>
  </si>
  <si>
    <t>-1203141891</t>
  </si>
  <si>
    <t>https://podminky.urs.cz/item/CS_URS_2021_02/612135101</t>
  </si>
  <si>
    <t>26*0,15</t>
  </si>
  <si>
    <t>10*0,1+10,5*0,15</t>
  </si>
  <si>
    <t>971033131</t>
  </si>
  <si>
    <t>Vybourání otvorů ve zdivu základovém nebo nadzákladovém z cihel, tvárnic, příčkovek z cihel pálených na maltu vápennou nebo vápenocementovou průměru profilu do 60 mm, tl. do 150 mm</t>
  </si>
  <si>
    <t>2103035841</t>
  </si>
  <si>
    <t>https://podminky.urs.cz/item/CS_URS_2021_02/971033131</t>
  </si>
  <si>
    <t>10"pro vodu</t>
  </si>
  <si>
    <t>971033231</t>
  </si>
  <si>
    <t>Vybourání otvorů ve zdivu základovém nebo nadzákladovém z cihel, tvárnic, příčkovek z cihel pálených na maltu vápennou nebo vápenocementovou plochy do 0,0225 m2, tl. do 150 mm</t>
  </si>
  <si>
    <t>162942787</t>
  </si>
  <si>
    <t>https://podminky.urs.cz/item/CS_URS_2021_02/971033231</t>
  </si>
  <si>
    <t>5"kanalizace</t>
  </si>
  <si>
    <t>974031144</t>
  </si>
  <si>
    <t>Vysekání rýh ve zdivu cihelném na maltu vápennou nebo vápenocementovou do hl. 70 mm a šířky do 150 mm</t>
  </si>
  <si>
    <t>-345925739</t>
  </si>
  <si>
    <t>https://podminky.urs.cz/item/CS_URS_2021_02/974031144</t>
  </si>
  <si>
    <t>3+1,5+0,5+1+3+1,5+3,5*3+5"pro vodu</t>
  </si>
  <si>
    <t>974031153</t>
  </si>
  <si>
    <t>Vysekání rýh ve zdivu cihelném na maltu vápennou nebo vápenocementovou do hl. 100 mm a šířky do 100 mm</t>
  </si>
  <si>
    <t>-1119363510</t>
  </si>
  <si>
    <t>https://podminky.urs.cz/item/CS_URS_2021_02/974031153</t>
  </si>
  <si>
    <t>1,5*2+1,5*3+2,5"pro kanalizaci</t>
  </si>
  <si>
    <t>974031164</t>
  </si>
  <si>
    <t>Vysekání rýh ve zdivu cihelném na maltu vápennou nebo vápenocementovou do hl. 150 mm a šířky do 150 mm</t>
  </si>
  <si>
    <t>-688030760</t>
  </si>
  <si>
    <t>https://podminky.urs.cz/item/CS_URS_2021_02/974031164</t>
  </si>
  <si>
    <t>3+3,5+1*4"pro kanalizaci</t>
  </si>
  <si>
    <t>894017801</t>
  </si>
  <si>
    <t>-813032618</t>
  </si>
  <si>
    <t>-1387699005</t>
  </si>
  <si>
    <t>1,124*39 'Přepočtené koeficientem množství</t>
  </si>
  <si>
    <t>768159861</t>
  </si>
  <si>
    <t>451288888</t>
  </si>
  <si>
    <t>721</t>
  </si>
  <si>
    <t>Zdravotechnika - vnitřní kanalizace</t>
  </si>
  <si>
    <t>721173401</t>
  </si>
  <si>
    <t>Potrubí z trub PVC SN4 svodné (ležaté) DN 110</t>
  </si>
  <si>
    <t>2095727514</t>
  </si>
  <si>
    <t>https://podminky.urs.cz/item/CS_URS_2021_02/721173401</t>
  </si>
  <si>
    <t>5+3</t>
  </si>
  <si>
    <t>721173402</t>
  </si>
  <si>
    <t>Potrubí z trub PVC SN4 svodné (ležaté) DN 125</t>
  </si>
  <si>
    <t>-1060958876</t>
  </si>
  <si>
    <t>https://podminky.urs.cz/item/CS_URS_2021_02/721173402</t>
  </si>
  <si>
    <t>1,5*2+2</t>
  </si>
  <si>
    <t>721173403</t>
  </si>
  <si>
    <t>Potrubí z trub PVC SN4 svodné (ležaté) DN 160</t>
  </si>
  <si>
    <t>2083361795</t>
  </si>
  <si>
    <t>https://podminky.urs.cz/item/CS_URS_2021_02/721173403</t>
  </si>
  <si>
    <t>721174042</t>
  </si>
  <si>
    <t>Potrubí z trub polypropylenových připojovací DN 40</t>
  </si>
  <si>
    <t>-1558298027</t>
  </si>
  <si>
    <t>https://podminky.urs.cz/item/CS_URS_2021_02/721174042</t>
  </si>
  <si>
    <t>2*3+5</t>
  </si>
  <si>
    <t>721174043</t>
  </si>
  <si>
    <t>Potrubí z trub polypropylenových připojovací DN 50</t>
  </si>
  <si>
    <t>-170370412</t>
  </si>
  <si>
    <t>https://podminky.urs.cz/item/CS_URS_2021_02/721174043</t>
  </si>
  <si>
    <t>1+1</t>
  </si>
  <si>
    <t>721174045</t>
  </si>
  <si>
    <t>Potrubí z trub polypropylenových připojovací DN 110</t>
  </si>
  <si>
    <t>-1708759299</t>
  </si>
  <si>
    <t>https://podminky.urs.cz/item/CS_URS_2021_02/721174045</t>
  </si>
  <si>
    <t>1+1*3</t>
  </si>
  <si>
    <t>721174062</t>
  </si>
  <si>
    <t>Potrubí z trub polypropylenových větrací DN 75</t>
  </si>
  <si>
    <t>1062363912</t>
  </si>
  <si>
    <t>https://podminky.urs.cz/item/CS_URS_2021_02/721174062</t>
  </si>
  <si>
    <t>0,5*3+6</t>
  </si>
  <si>
    <t>721174063</t>
  </si>
  <si>
    <t>Potrubí z trub polypropylenových větrací DN 110</t>
  </si>
  <si>
    <t>-1678028359</t>
  </si>
  <si>
    <t>https://podminky.urs.cz/item/CS_URS_2021_02/721174063</t>
  </si>
  <si>
    <t>1*4</t>
  </si>
  <si>
    <t>28615651</t>
  </si>
  <si>
    <t>čistící kus kanalizační PP DN 110</t>
  </si>
  <si>
    <t>1630126147</t>
  </si>
  <si>
    <t>721194104</t>
  </si>
  <si>
    <t>Vyměření přípojek na potrubí vyvedení a upevnění odpadních výpustek DN 40</t>
  </si>
  <si>
    <t>1990529395</t>
  </si>
  <si>
    <t>https://podminky.urs.cz/item/CS_URS_2021_02/721194104</t>
  </si>
  <si>
    <t>721194105</t>
  </si>
  <si>
    <t>Vyměření přípojek na potrubí vyvedení a upevnění odpadních výpustek DN 50</t>
  </si>
  <si>
    <t>-769795188</t>
  </si>
  <si>
    <t>https://podminky.urs.cz/item/CS_URS_2021_02/721194105</t>
  </si>
  <si>
    <t>721194109</t>
  </si>
  <si>
    <t>Vyměření přípojek na potrubí vyvedení a upevnění odpadních výpustek DN 110</t>
  </si>
  <si>
    <t>-882400196</t>
  </si>
  <si>
    <t>https://podminky.urs.cz/item/CS_URS_2021_02/721194109</t>
  </si>
  <si>
    <t>721226511</t>
  </si>
  <si>
    <t>Zápachové uzávěrky podomítkové (Pe) s krycí deskou pro pračku a myčku DN 40</t>
  </si>
  <si>
    <t>566277342</t>
  </si>
  <si>
    <t>https://podminky.urs.cz/item/CS_URS_2021_02/721226511</t>
  </si>
  <si>
    <t>721273152</t>
  </si>
  <si>
    <t>Ventilační hlavice z polypropylenu (PP) DN 75</t>
  </si>
  <si>
    <t>824275626</t>
  </si>
  <si>
    <t>https://podminky.urs.cz/item/CS_URS_2021_02/721273152</t>
  </si>
  <si>
    <t>721274125</t>
  </si>
  <si>
    <t>Ventily přivzdušňovací odpadních potrubí vnitřní DN 75</t>
  </si>
  <si>
    <t>1450384247</t>
  </si>
  <si>
    <t>https://podminky.urs.cz/item/CS_URS_2021_02/721274125</t>
  </si>
  <si>
    <t>721290111</t>
  </si>
  <si>
    <t>Zkouška těsnosti kanalizace v objektech vodou do DN 125</t>
  </si>
  <si>
    <t>214063274</t>
  </si>
  <si>
    <t>https://podminky.urs.cz/item/CS_URS_2021_02/721290111</t>
  </si>
  <si>
    <t>8+5+11+2+4+7,5+4</t>
  </si>
  <si>
    <t>721290112</t>
  </si>
  <si>
    <t>Zkouška těsnosti kanalizace v objektech vodou DN 150 nebo DN 200</t>
  </si>
  <si>
    <t>1932437239</t>
  </si>
  <si>
    <t>https://podminky.urs.cz/item/CS_URS_2021_02/721290112</t>
  </si>
  <si>
    <t>998721101</t>
  </si>
  <si>
    <t>Přesun hmot pro vnitřní kanalizace stanovený z hmotnosti přesunovaného materiálu vodorovná dopravní vzdálenost do 50 m v objektech výšky do 6 m</t>
  </si>
  <si>
    <t>-1499682117</t>
  </si>
  <si>
    <t>https://podminky.urs.cz/item/CS_URS_2021_02/998721101</t>
  </si>
  <si>
    <t>998721181</t>
  </si>
  <si>
    <t>Přesun hmot pro vnitřní kanalizace stanovený z hmotnosti přesunovaného materiálu Příplatek k ceně za přesun prováděný bez použití mechanizace pro jakoukoliv výšku objektu</t>
  </si>
  <si>
    <t>1233229344</t>
  </si>
  <si>
    <t>https://podminky.urs.cz/item/CS_URS_2021_02/998721181</t>
  </si>
  <si>
    <t>722</t>
  </si>
  <si>
    <t>Zdravotechnika - vnitřní vodovod</t>
  </si>
  <si>
    <t>722174002</t>
  </si>
  <si>
    <t>Potrubí z plastových trubek z polypropylenu PPR svařovaných polyfúzně PN 16 (SDR 7,4) D 20 x 2,8</t>
  </si>
  <si>
    <t>101694739</t>
  </si>
  <si>
    <t>https://podminky.urs.cz/item/CS_URS_2021_02/722174002</t>
  </si>
  <si>
    <t>3+1,5+3+1+1+1"studená voda</t>
  </si>
  <si>
    <t>1,5*5"teplá voda</t>
  </si>
  <si>
    <t>722174003</t>
  </si>
  <si>
    <t>Potrubí z plastových trubek z polypropylenu PPR svařovaných polyfúzně PN 16 (SDR 7,4) D 25 x 3,5</t>
  </si>
  <si>
    <t>-1215778761</t>
  </si>
  <si>
    <t>https://podminky.urs.cz/item/CS_URS_2021_02/722174003</t>
  </si>
  <si>
    <t>9+3+3,5*3+2+2"studená voda</t>
  </si>
  <si>
    <t>722174062</t>
  </si>
  <si>
    <t>Potrubí z plastových trubek z polypropylenu PPR svařovaných polyfúzně křížení potrubí (PPR) PN 20 (SDR 6) D 20 x 3,4</t>
  </si>
  <si>
    <t>1401325233</t>
  </si>
  <si>
    <t>https://podminky.urs.cz/item/CS_URS_2021_02/722174062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</si>
  <si>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</si>
  <si>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</si>
  <si>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-2015016554</t>
  </si>
  <si>
    <t>https://podminky.urs.cz/item/CS_URS_2021_02/722181251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</si>
  <si>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</si>
  <si>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</si>
  <si>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1738486039</t>
  </si>
  <si>
    <t>https://podminky.urs.cz/item/CS_URS_2021_02/722181252</t>
  </si>
  <si>
    <t>722182012</t>
  </si>
  <si>
    <t>Podpůrný žlab pro potrubí průměru D 25</t>
  </si>
  <si>
    <t>1466753031</t>
  </si>
  <si>
    <t>https://podminky.urs.cz/item/CS_URS_2021_02/722182012</t>
  </si>
  <si>
    <t>11*1</t>
  </si>
  <si>
    <t>722190401</t>
  </si>
  <si>
    <t>Zřízení přípojek na potrubí vyvedení a upevnění výpustek do DN 25</t>
  </si>
  <si>
    <t>-1190330350</t>
  </si>
  <si>
    <t>https://podminky.urs.cz/item/CS_URS_2021_02/722190401</t>
  </si>
  <si>
    <t>722220152</t>
  </si>
  <si>
    <t>Armatury s jedním závitem plastové (PPR) PN 20 (SDR 6) DN 20 x G 1/2"</t>
  </si>
  <si>
    <t>-539665584</t>
  </si>
  <si>
    <t>https://podminky.urs.cz/item/CS_URS_2021_02/722220152</t>
  </si>
  <si>
    <t>722220161</t>
  </si>
  <si>
    <t>Armatury s jedním závitem plastové (PPR) PN 20 (SDR 6) DN 20 x G 1/2" (nástěnný komplet)</t>
  </si>
  <si>
    <t>soubor</t>
  </si>
  <si>
    <t>-37263453</t>
  </si>
  <si>
    <t>https://podminky.urs.cz/item/CS_URS_2021_02/722220161</t>
  </si>
  <si>
    <t>722220233</t>
  </si>
  <si>
    <t>Armatury s jedním závitem přechodové tvarovky PPR, PN 20 (SDR 6) s kovovým závitem vnitřním přechodky dGK D 32 x G 1"</t>
  </si>
  <si>
    <t>-823432183</t>
  </si>
  <si>
    <t>https://podminky.urs.cz/item/CS_URS_2021_02/722220233</t>
  </si>
  <si>
    <t>722224115</t>
  </si>
  <si>
    <t>Armatury s jedním závitem kohouty plnicí a vypouštěcí PN 10 G 1/2"</t>
  </si>
  <si>
    <t>-544284103</t>
  </si>
  <si>
    <t>https://podminky.urs.cz/item/CS_URS_2021_02/722224115</t>
  </si>
  <si>
    <t>722240123</t>
  </si>
  <si>
    <t>Armatury z plastických hmot kohouty (PPR) kulové DN 25</t>
  </si>
  <si>
    <t>1547639919</t>
  </si>
  <si>
    <t>https://podminky.urs.cz/item/CS_URS_2021_02/722240123</t>
  </si>
  <si>
    <t>722290226</t>
  </si>
  <si>
    <t>Zkoušky, proplach a desinfekce vodovodního potrubí zkoušky těsnosti vodovodního potrubí závitového do DN 50</t>
  </si>
  <si>
    <t>354678442</t>
  </si>
  <si>
    <t>https://podminky.urs.cz/item/CS_URS_2021_02/722290226</t>
  </si>
  <si>
    <t>18+26,5</t>
  </si>
  <si>
    <t>722290234</t>
  </si>
  <si>
    <t>Zkoušky, proplach a desinfekce vodovodního potrubí proplach a desinfekce vodovodního potrubí do DN 80</t>
  </si>
  <si>
    <t>1281554281</t>
  </si>
  <si>
    <t>https://podminky.urs.cz/item/CS_URS_2021_02/722290234</t>
  </si>
  <si>
    <t>998722101</t>
  </si>
  <si>
    <t>Přesun hmot pro vnitřní vodovod stanovený z hmotnosti přesunovaného materiálu vodorovná dopravní vzdálenost do 50 m v objektech výšky do 6 m</t>
  </si>
  <si>
    <t>1630201614</t>
  </si>
  <si>
    <t>https://podminky.urs.cz/item/CS_URS_2021_02/998722101</t>
  </si>
  <si>
    <t>998722181</t>
  </si>
  <si>
    <t>Přesun hmot pro vnitřní vodovod stanovený z hmotnosti přesunovaného materiálu Příplatek k ceně za přesun prováděný bez použití mechanizace pro jakoukoliv výšku objektu</t>
  </si>
  <si>
    <t>-1078359108</t>
  </si>
  <si>
    <t>https://podminky.urs.cz/item/CS_URS_2021_02/998722181</t>
  </si>
  <si>
    <t>725</t>
  </si>
  <si>
    <t>Zdravotechnika - zařizovací předměty</t>
  </si>
  <si>
    <t>725112022</t>
  </si>
  <si>
    <t>Zařízení záchodů klozety keramické závěsné na nosné stěny s hlubokým splachováním odpad vodorovný</t>
  </si>
  <si>
    <t>1533437841</t>
  </si>
  <si>
    <t>https://podminky.urs.cz/item/CS_URS_2021_02/725112022</t>
  </si>
  <si>
    <t>725211617</t>
  </si>
  <si>
    <t>Umyvadla keramická bílá bez výtokových armatur připevněná na stěnu šrouby s krytem na sifon (polosloupem), šířka umyvadla 600 mm</t>
  </si>
  <si>
    <t>-943755483</t>
  </si>
  <si>
    <t>https://podminky.urs.cz/item/CS_URS_2021_02/725211617</t>
  </si>
  <si>
    <t>7252916-1</t>
  </si>
  <si>
    <t>Doplňky zařízení koupelen a záchodů nerezové dávkovač tekutého mýdla na 350 ml</t>
  </si>
  <si>
    <t>-787321864</t>
  </si>
  <si>
    <t>7252916-2</t>
  </si>
  <si>
    <t>Doplňky zařízení koupelen a záchodů nerezové WC štětka</t>
  </si>
  <si>
    <t>391044870</t>
  </si>
  <si>
    <t>725291621</t>
  </si>
  <si>
    <t>Doplňky zařízení koupelen a záchodů nerezové zásobník toaletních papírů d=300 mm</t>
  </si>
  <si>
    <t>-1944250319</t>
  </si>
  <si>
    <t>https://podminky.urs.cz/item/CS_URS_2021_02/725291621</t>
  </si>
  <si>
    <t>725291631</t>
  </si>
  <si>
    <t>Doplňky zařízení koupelen a záchodů nerezové zásobník papírových ručníků</t>
  </si>
  <si>
    <t>1594204473</t>
  </si>
  <si>
    <t>https://podminky.urs.cz/item/CS_URS_2021_02/725291631</t>
  </si>
  <si>
    <t>725311121</t>
  </si>
  <si>
    <t>Dřezy bez výtokových armatur jednoduché se zápachovou uzávěrkou nerezové s odkapávací plochou 560x480 mm a miskou</t>
  </si>
  <si>
    <t>271194635</t>
  </si>
  <si>
    <t>https://podminky.urs.cz/item/CS_URS_2021_02/725311121</t>
  </si>
  <si>
    <t>725331111</t>
  </si>
  <si>
    <t>Výlevky bez výtokových armatur a splachovací nádrže keramické se sklopnou plastovou mřížkou 425 mm</t>
  </si>
  <si>
    <t>-590426613</t>
  </si>
  <si>
    <t>https://podminky.urs.cz/item/CS_URS_2021_02/725331111</t>
  </si>
  <si>
    <t>7255321-R1</t>
  </si>
  <si>
    <t>Elektrický ohřívač zásobníkový tlakový, závěsný svisle, objem nádrže 10 l, příkon 2,0 kW</t>
  </si>
  <si>
    <t>-243773585</t>
  </si>
  <si>
    <t>Poznámka k položce:_x000d_
Např. Dražice TO 10.1 IN</t>
  </si>
  <si>
    <t>7255321-R2</t>
  </si>
  <si>
    <t>Elektrický ohřívač tlakový průtokový, závěsné svislé, příkon 3,5 kW</t>
  </si>
  <si>
    <t>1623097454</t>
  </si>
  <si>
    <t>Poznámka k položce:_x000d_
Např. Dražice HA-DR 135 T</t>
  </si>
  <si>
    <t>725535211</t>
  </si>
  <si>
    <t>Elektrické ohřívače zásobníkové pojistné armatury pojistný ventil G 1/2"</t>
  </si>
  <si>
    <t>-103469896</t>
  </si>
  <si>
    <t>https://podminky.urs.cz/item/CS_URS_2021_02/725535211</t>
  </si>
  <si>
    <t>725535222</t>
  </si>
  <si>
    <t>Elektrické ohřívače zásobníkové pojistné armatury bezpečnostní souprava s redukčním ventilem a výlevkou</t>
  </si>
  <si>
    <t>-84767335</t>
  </si>
  <si>
    <t>https://podminky.urs.cz/item/CS_URS_2021_02/725535222</t>
  </si>
  <si>
    <t>725819202</t>
  </si>
  <si>
    <t>Ventily montáž ventilů ostatních typů nástěnných G 3/4"</t>
  </si>
  <si>
    <t>-1215791934</t>
  </si>
  <si>
    <t>https://podminky.urs.cz/item/CS_URS_2021_02/725819202</t>
  </si>
  <si>
    <t>55111982</t>
  </si>
  <si>
    <t>ventil rohový pračkový 3/4"</t>
  </si>
  <si>
    <t>458312673</t>
  </si>
  <si>
    <t>725819401</t>
  </si>
  <si>
    <t>Ventily montáž ventilů ostatních typů rohových s připojovací trubičkou G 1/2"</t>
  </si>
  <si>
    <t>1626988366</t>
  </si>
  <si>
    <t>https://podminky.urs.cz/item/CS_URS_2021_02/725819401</t>
  </si>
  <si>
    <t>55141002</t>
  </si>
  <si>
    <t>ventil kulový rohový s filtrem 1/2"x3/8" s celokovovým kulatým designem</t>
  </si>
  <si>
    <t>760013040</t>
  </si>
  <si>
    <t>55190003</t>
  </si>
  <si>
    <t>flexi hadice ohebná sanitární D 9x13mm FF 1/2" 500mm</t>
  </si>
  <si>
    <t>-1065574018</t>
  </si>
  <si>
    <t>8*0,5 'Přepočtené koeficientem množství</t>
  </si>
  <si>
    <t>725821312</t>
  </si>
  <si>
    <t>Baterie dřezové nástěnné pákové s otáčivým kulatým ústím a délkou ramínka 300 mm</t>
  </si>
  <si>
    <t>474627566</t>
  </si>
  <si>
    <t>https://podminky.urs.cz/item/CS_URS_2021_02/725821312</t>
  </si>
  <si>
    <t>725821325</t>
  </si>
  <si>
    <t>Baterie dřezové stojánkové pákové s otáčivým ústím a délkou ramínka 220 mm</t>
  </si>
  <si>
    <t>778963446</t>
  </si>
  <si>
    <t>https://podminky.urs.cz/item/CS_URS_2021_02/725821325</t>
  </si>
  <si>
    <t>725822611</t>
  </si>
  <si>
    <t>Baterie umyvadlové stojánkové pákové bez výpusti</t>
  </si>
  <si>
    <t>448723323</t>
  </si>
  <si>
    <t>https://podminky.urs.cz/item/CS_URS_2021_02/725822611</t>
  </si>
  <si>
    <t>725851315</t>
  </si>
  <si>
    <t>Ventily odpadní pro zařizovací předměty dřezové s přepadem G 6/4"</t>
  </si>
  <si>
    <t>-313023478</t>
  </si>
  <si>
    <t>https://podminky.urs.cz/item/CS_URS_2021_02/725851315</t>
  </si>
  <si>
    <t>725851325</t>
  </si>
  <si>
    <t>Ventily odpadní pro zařizovací předměty umyvadlové bez přepadu G 5/4"</t>
  </si>
  <si>
    <t>-1361431086</t>
  </si>
  <si>
    <t>https://podminky.urs.cz/item/CS_URS_2021_02/725851325</t>
  </si>
  <si>
    <t>725861102</t>
  </si>
  <si>
    <t>Zápachové uzávěrky zařizovacích předmětů pro umyvadla DN 40</t>
  </si>
  <si>
    <t>-627335467</t>
  </si>
  <si>
    <t>https://podminky.urs.cz/item/CS_URS_2021_02/725861102</t>
  </si>
  <si>
    <t>725862113</t>
  </si>
  <si>
    <t>Zápachové uzávěrky zařizovacích předmětů pro dřezy s přípojkou pro pračku nebo myčku DN 40/50</t>
  </si>
  <si>
    <t>-172774331</t>
  </si>
  <si>
    <t>https://podminky.urs.cz/item/CS_URS_2021_02/725862113</t>
  </si>
  <si>
    <t>725980123</t>
  </si>
  <si>
    <t>Dvířka 30/30</t>
  </si>
  <si>
    <t>319253584</t>
  </si>
  <si>
    <t>https://podminky.urs.cz/item/CS_URS_2021_02/725980123</t>
  </si>
  <si>
    <t>998725101</t>
  </si>
  <si>
    <t>Přesun hmot pro zařizovací předměty stanovený z hmotnosti přesunovaného materiálu vodorovná dopravní vzdálenost do 50 m v objektech výšky do 6 m</t>
  </si>
  <si>
    <t>1722118741</t>
  </si>
  <si>
    <t>https://podminky.urs.cz/item/CS_URS_2021_02/998725101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</si>
  <si>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</si>
  <si>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</si>
  <si>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-187682669</t>
  </si>
  <si>
    <t>https://podminky.urs.cz/item/CS_URS_2021_02/998725181</t>
  </si>
  <si>
    <t>726</t>
  </si>
  <si>
    <t>Zdravotechnika - předstěnové instalace</t>
  </si>
  <si>
    <t>726131041</t>
  </si>
  <si>
    <t>Předstěnové instalační systémy do lehkých stěn s kovovou konstrukcí pro závěsné klozety ovládání zepředu, stavební výšky 1120 mm</t>
  </si>
  <si>
    <t>1257228566</t>
  </si>
  <si>
    <t>https://podminky.urs.cz/item/CS_URS_2021_02/726131041</t>
  </si>
  <si>
    <t>726191001</t>
  </si>
  <si>
    <t>Ostatní příslušenství instalačních systémů zvukoizolační souprava pro WC a bidet</t>
  </si>
  <si>
    <t>1724302465</t>
  </si>
  <si>
    <t>https://podminky.urs.cz/item/CS_URS_2021_02/726191001</t>
  </si>
  <si>
    <t>726191002</t>
  </si>
  <si>
    <t>Ostatní příslušenství instalačních systémů souprava pro předstěnovou montáž</t>
  </si>
  <si>
    <t>-1319550185</t>
  </si>
  <si>
    <t>https://podminky.urs.cz/item/CS_URS_2021_02/726191002</t>
  </si>
  <si>
    <t>998726111</t>
  </si>
  <si>
    <t>Přesun hmot pro instalační prefabrikáty stanovený z hmotnosti přesunovaného materiálu vodorovná dopravní vzdálenost do 50 m v objektech výšky do 6 m</t>
  </si>
  <si>
    <t>-1166020753</t>
  </si>
  <si>
    <t>https://podminky.urs.cz/item/CS_URS_2021_02/998726111</t>
  </si>
  <si>
    <t>998726181</t>
  </si>
  <si>
    <t>Přesun hmot pro instalační prefabrikáty stanovený z hmotnosti přesunovaného materiálu Příplatek k cenám za přesun prováděný bez použití mechanizace pro jakoukoliv výšku objektu</t>
  </si>
  <si>
    <t>-1190584512</t>
  </si>
  <si>
    <t>https://podminky.urs.cz/item/CS_URS_2021_02/998726181</t>
  </si>
  <si>
    <t>SO 3 - Vzduchotechnika</t>
  </si>
  <si>
    <t xml:space="preserve">    751 - Vzduchotechnika</t>
  </si>
  <si>
    <t>-1481254954</t>
  </si>
  <si>
    <t>1*0,3</t>
  </si>
  <si>
    <t>-900855058</t>
  </si>
  <si>
    <t>974029487</t>
  </si>
  <si>
    <t>Vysekání rýh ve zdivu kamenném pro komínové nebo ventilační průduchy v prostoru přilehlém ke stropní konstrukci do hl. 300 mm a šířky do 300 mm</t>
  </si>
  <si>
    <t>-453497118</t>
  </si>
  <si>
    <t>https://podminky.urs.cz/item/CS_URS_2021_02/974029487</t>
  </si>
  <si>
    <t>977151127</t>
  </si>
  <si>
    <t>Jádrové vrty diamantovými korunkami do stavebních materiálů (železobetonu, betonu, cihel, obkladů, dlažeb, kamene) průměru přes 225 do 250 mm</t>
  </si>
  <si>
    <t>-1301374685</t>
  </si>
  <si>
    <t>https://podminky.urs.cz/item/CS_URS_2021_02/977151127</t>
  </si>
  <si>
    <t>977151227</t>
  </si>
  <si>
    <t>Jádrové vrty diamantovými korunkami do stavebních materiálů (železobetonu, betonu, cihel, obkladů, dlažeb, kamene) dovrchní (směrem vzhůru), průměru přes 225 do 250 mm</t>
  </si>
  <si>
    <t>-1736525835</t>
  </si>
  <si>
    <t>https://podminky.urs.cz/item/CS_URS_2021_02/977151227</t>
  </si>
  <si>
    <t>-83644256</t>
  </si>
  <si>
    <t>792702916</t>
  </si>
  <si>
    <t>-828619839</t>
  </si>
  <si>
    <t>0,237*39 'Přepočtené koeficientem množství</t>
  </si>
  <si>
    <t>677116270</t>
  </si>
  <si>
    <t>2070731065</t>
  </si>
  <si>
    <t>751</t>
  </si>
  <si>
    <t>751111051</t>
  </si>
  <si>
    <t>Montáž ventilátoru axiálního nízkotlakého podhledového, průměru do 100 mm</t>
  </si>
  <si>
    <t>1964683872</t>
  </si>
  <si>
    <t>https://podminky.urs.cz/item/CS_URS_2021_02/751111051</t>
  </si>
  <si>
    <t>42914502</t>
  </si>
  <si>
    <t>ventilátor axiální tichý malý plastový s nastavitelným doběhem IP45 výkon 8-13W D 100mm</t>
  </si>
  <si>
    <t>-66135385</t>
  </si>
  <si>
    <t>751111052</t>
  </si>
  <si>
    <t>Montáž ventilátoru axiálního nízkotlakého podhledového, průměru přes 100 do 200 mm</t>
  </si>
  <si>
    <t>1569539855</t>
  </si>
  <si>
    <t>https://podminky.urs.cz/item/CS_URS_2021_02/751111052</t>
  </si>
  <si>
    <t>42914506</t>
  </si>
  <si>
    <t>ventilátor axiální tichý malý plastový s nastavitelným doběhem IP45 výkon 15-20W D 200mm</t>
  </si>
  <si>
    <t>804093625</t>
  </si>
  <si>
    <t>751111053</t>
  </si>
  <si>
    <t>Montáž ventilátoru axiálního nízkotlakého podhledového, průměru přes 200 do 300 mm</t>
  </si>
  <si>
    <t>-223743431</t>
  </si>
  <si>
    <t>https://podminky.urs.cz/item/CS_URS_2021_02/751111053</t>
  </si>
  <si>
    <t>42914510</t>
  </si>
  <si>
    <t>ventilátor axiální tichý malý plastový s hydrostatem nastavitelným doběhem IP45 výkon 25-30W D 300mm</t>
  </si>
  <si>
    <t>553134692</t>
  </si>
  <si>
    <t>751398171</t>
  </si>
  <si>
    <t>Montáž ostatních zařízení kondenzačního kusu pro kruhová potrubí kovová, průměru přes 100 do 200 mm</t>
  </si>
  <si>
    <t>-1137905766</t>
  </si>
  <si>
    <t>https://podminky.urs.cz/item/CS_URS_2021_02/751398171</t>
  </si>
  <si>
    <t>42981940</t>
  </si>
  <si>
    <t>kus kondenzační Pz D 200mm</t>
  </si>
  <si>
    <t>-226277273</t>
  </si>
  <si>
    <t>751511122</t>
  </si>
  <si>
    <t>Montáž potrubí plechového skupiny I kruhového s přírubou tloušťky plechu 0,6 mm, průměru přes 100 do 200 mm</t>
  </si>
  <si>
    <t>-379646095</t>
  </si>
  <si>
    <t>https://podminky.urs.cz/item/CS_URS_2021_02/751511122</t>
  </si>
  <si>
    <t>42981015</t>
  </si>
  <si>
    <t>trouba spirálně vinutá Pz D 200mm, l=3000mm</t>
  </si>
  <si>
    <t>1343716545</t>
  </si>
  <si>
    <t>1*1,2 'Přepočtené koeficientem množství</t>
  </si>
  <si>
    <t>751514178</t>
  </si>
  <si>
    <t>Montáž oblouku do plechového potrubí kruhového bez příruby, průměru přes 100 do 200 mm</t>
  </si>
  <si>
    <t>599691863</t>
  </si>
  <si>
    <t>https://podminky.urs.cz/item/CS_URS_2021_02/751514178</t>
  </si>
  <si>
    <t>42981116</t>
  </si>
  <si>
    <t>oblouk lisovaný Pz 90° D 160mm</t>
  </si>
  <si>
    <t>-431955379</t>
  </si>
  <si>
    <t>751514288</t>
  </si>
  <si>
    <t>Montáž kalhotového kusu nebo odbočky jednostranné do plechového potrubí kruhového bez příruby, průměru přes 100 do 200 mm</t>
  </si>
  <si>
    <t>-144133390</t>
  </si>
  <si>
    <t>https://podminky.urs.cz/item/CS_URS_2021_02/751514288</t>
  </si>
  <si>
    <t>4298143-R</t>
  </si>
  <si>
    <t>odbočka jednostranná osová Pz T-kus 45° D1/D2 = 160/125mm</t>
  </si>
  <si>
    <t>-2069109025</t>
  </si>
  <si>
    <t>4298144-R</t>
  </si>
  <si>
    <t>odbočka jednostranná osová Pz T-kus 45° D1/D2 = 200/100mm</t>
  </si>
  <si>
    <t>163435205</t>
  </si>
  <si>
    <t>4298145-R</t>
  </si>
  <si>
    <t>odbočka jednostranná osová Pz T-kus 45° D1/D2 = 200/160mm</t>
  </si>
  <si>
    <t>-1478576820</t>
  </si>
  <si>
    <t>4298116-R</t>
  </si>
  <si>
    <t>odbočka jednostranná osová Pz T-kus 45° D1/D2 = 200/200mm</t>
  </si>
  <si>
    <t>-662645810</t>
  </si>
  <si>
    <t>751514478</t>
  </si>
  <si>
    <t>Montáž přechodu osového nebo pravoúhlého do plechového potrubí kruhového bez příruby, průměru přes 100 do 200 mm</t>
  </si>
  <si>
    <t>-1928657808</t>
  </si>
  <si>
    <t>https://podminky.urs.cz/item/CS_URS_2021_02/751514478</t>
  </si>
  <si>
    <t>42981348</t>
  </si>
  <si>
    <t>přechod osový Pz D1/D2 = 160/125mm</t>
  </si>
  <si>
    <t>374058713</t>
  </si>
  <si>
    <t>42981110</t>
  </si>
  <si>
    <t>přechod osový Pz D1/D2 = 200/100mm</t>
  </si>
  <si>
    <t>-1433378271</t>
  </si>
  <si>
    <t>42981356</t>
  </si>
  <si>
    <t>přechod osový Pz D1/D2 = 200/160mm</t>
  </si>
  <si>
    <t>1833398780</t>
  </si>
  <si>
    <t>42981299</t>
  </si>
  <si>
    <t>kryt koncový do roury Pz D 200mm</t>
  </si>
  <si>
    <t>-1162380766</t>
  </si>
  <si>
    <t>751514536</t>
  </si>
  <si>
    <t>Montáž spojky do plechového potrubí vnitřní, vnější kruhové bez příruby, průměru přes 100 do 200 mm</t>
  </si>
  <si>
    <t>-1551045630</t>
  </si>
  <si>
    <t>https://podminky.urs.cz/item/CS_URS_2021_02/751514536</t>
  </si>
  <si>
    <t>42981239</t>
  </si>
  <si>
    <t>spojka potrubí kruhového vnější Pz D 160mm</t>
  </si>
  <si>
    <t>87100689</t>
  </si>
  <si>
    <t>42981050</t>
  </si>
  <si>
    <t>spojka potrubí kruhového vnější Pz D 200mm</t>
  </si>
  <si>
    <t>1196983073</t>
  </si>
  <si>
    <t>751514776</t>
  </si>
  <si>
    <t>Montáž protidešťové stříšky nebo výfukové hlavice do plechového potrubí kruhové bez příruby, průměru přes 100 do 200 mm</t>
  </si>
  <si>
    <t>1075038060</t>
  </si>
  <si>
    <t>https://podminky.urs.cz/item/CS_URS_2021_02/751514776</t>
  </si>
  <si>
    <t>42981267</t>
  </si>
  <si>
    <t>výfuková hlavice Pz D 200mm</t>
  </si>
  <si>
    <t>-1194492255</t>
  </si>
  <si>
    <t>751537145</t>
  </si>
  <si>
    <t>Montáž potrubí ohebného kruhového izolovaného minerální vatou Al hadice (izolace tepelná i hluková), průměru do 100 mm</t>
  </si>
  <si>
    <t>776864836</t>
  </si>
  <si>
    <t>https://podminky.urs.cz/item/CS_URS_2021_02/751537145</t>
  </si>
  <si>
    <t>42981955</t>
  </si>
  <si>
    <t>hadice ohebná z Al laminátu vyztužená drátem s tepelnou a zvukovou izolací, délka 10m, D 102mm</t>
  </si>
  <si>
    <t>-1120669043</t>
  </si>
  <si>
    <t>3*1,2 'Přepočtené koeficientem množství</t>
  </si>
  <si>
    <t>751537146</t>
  </si>
  <si>
    <t>Montáž potrubí ohebného kruhového izolovaného minerální vatou Al hadice (izolace tepelná i hluková), průměru přes 100 do 150 mm</t>
  </si>
  <si>
    <t>335860920</t>
  </si>
  <si>
    <t>https://podminky.urs.cz/item/CS_URS_2021_02/751537146</t>
  </si>
  <si>
    <t>42981956</t>
  </si>
  <si>
    <t>hadice ohebná z Al laminátu vyztužená drátem s tepelnou a zvukovou izolací, délka 10m, D 127mm</t>
  </si>
  <si>
    <t>-1055965892</t>
  </si>
  <si>
    <t>5*1,2 'Přepočtené koeficientem množství</t>
  </si>
  <si>
    <t>751537147</t>
  </si>
  <si>
    <t>Montáž potrubí ohebného kruhového izolovaného minerální vatou Al hadice (izolace tepelná i hluková), průměru přes 150 do 200 mm</t>
  </si>
  <si>
    <t>-1152679629</t>
  </si>
  <si>
    <t>https://podminky.urs.cz/item/CS_URS_2021_02/751537147</t>
  </si>
  <si>
    <t>42981958</t>
  </si>
  <si>
    <t>hadice ohebná z Al laminátu vyztužená drátem s tepelnou a zvukovou izolací, délka 10m, D 160mm</t>
  </si>
  <si>
    <t>1757445778</t>
  </si>
  <si>
    <t>14*1,2 'Přepočtené koeficientem množství</t>
  </si>
  <si>
    <t>751537148</t>
  </si>
  <si>
    <t>Montáž potrubí ohebného kruhového izolovaného minerální vatou Al hadice (izolace tepelná i hluková), průměru přes 200 do 250 mm</t>
  </si>
  <si>
    <t>-1543865671</t>
  </si>
  <si>
    <t>https://podminky.urs.cz/item/CS_URS_2021_02/751537148</t>
  </si>
  <si>
    <t>42981960</t>
  </si>
  <si>
    <t>hadice ohebná z Al laminátu vyztužená drátem s tepelnou a zvukovou izolací, délka 10m, D 203mm</t>
  </si>
  <si>
    <t>-338849319</t>
  </si>
  <si>
    <t>8*1,2 'Přepočtené koeficientem množství</t>
  </si>
  <si>
    <t>7515700-R</t>
  </si>
  <si>
    <t>Dodávka a montáž pomocného materiálu (objímky, pásky, texy, závěsy apod.)</t>
  </si>
  <si>
    <t>kpl</t>
  </si>
  <si>
    <t>-542251597</t>
  </si>
  <si>
    <t>75161311-R</t>
  </si>
  <si>
    <t>Montáž ostatních zařízení dodatečné izolace potrubí kruhového minerální izolací</t>
  </si>
  <si>
    <t>1195829049</t>
  </si>
  <si>
    <t>63150986</t>
  </si>
  <si>
    <t>rohož izolační z minerální vlny lamelová s Al fólií 25-40kg/m3 tl 100mm</t>
  </si>
  <si>
    <t>-184052715</t>
  </si>
  <si>
    <t>16*1,1 'Přepočtené koeficientem množství</t>
  </si>
  <si>
    <t>28355322</t>
  </si>
  <si>
    <t>páska lepící AL folie pro tepelně izolační pásy š 50mm</t>
  </si>
  <si>
    <t>-2076106426</t>
  </si>
  <si>
    <t>751613140</t>
  </si>
  <si>
    <t>Montáž ostatních zařízení pro odvod kondenzátu sifonu</t>
  </si>
  <si>
    <t>-2084728686</t>
  </si>
  <si>
    <t>https://podminky.urs.cz/item/CS_URS_2021_02/751613140</t>
  </si>
  <si>
    <t>48481003</t>
  </si>
  <si>
    <t>sifon pro odvod kondenzátu</t>
  </si>
  <si>
    <t>-514470083</t>
  </si>
  <si>
    <t>751613141</t>
  </si>
  <si>
    <t>Montáž ostatních zařízení pro odvod kondenzátu hadice</t>
  </si>
  <si>
    <t>-554965422</t>
  </si>
  <si>
    <t>https://podminky.urs.cz/item/CS_URS_2021_02/751613141</t>
  </si>
  <si>
    <t>48481004</t>
  </si>
  <si>
    <t>hadice pro odvod kondenzátu</t>
  </si>
  <si>
    <t>95043457</t>
  </si>
  <si>
    <t>751691111</t>
  </si>
  <si>
    <t>Zaregulování systému vzduchotechnického zařízení za 1 koncový (distribuční) prvek</t>
  </si>
  <si>
    <t>912579096</t>
  </si>
  <si>
    <t>https://podminky.urs.cz/item/CS_URS_2021_02/751691111</t>
  </si>
  <si>
    <t>998751101</t>
  </si>
  <si>
    <t>Přesun hmot pro vzduchotechniku stanovený z hmotnosti přesunovaného materiálu vodorovná dopravní vzdálenost do 100 m v objektech výšky do 12 m</t>
  </si>
  <si>
    <t>283413208</t>
  </si>
  <si>
    <t>https://podminky.urs.cz/item/CS_URS_2021_02/998751101</t>
  </si>
  <si>
    <t>998751181</t>
  </si>
  <si>
    <t>Přesun hmot pro vzduchotechniku stanovený z hmotnosti přesunovaného materiálu Příplatek k cenám za přesun prováděný bez použití mechanizace pro jakoukoliv výšku objektu</t>
  </si>
  <si>
    <t>-1804108328</t>
  </si>
  <si>
    <t>https://podminky.urs.cz/item/CS_URS_2021_02/998751181</t>
  </si>
  <si>
    <t>SO 4 - Elektroinstalace</t>
  </si>
  <si>
    <t xml:space="preserve"> </t>
  </si>
  <si>
    <t>97 - Prorážení otvorů a ostatní bourací práce</t>
  </si>
  <si>
    <t>M21 - Elektromontáže</t>
  </si>
  <si>
    <t>S - Přesuny sutí</t>
  </si>
  <si>
    <t>D1 - Ostatní materiál</t>
  </si>
  <si>
    <t>Prorážení otvorů a ostatní bourací práce</t>
  </si>
  <si>
    <t>973031619R00</t>
  </si>
  <si>
    <t>Vysekání kapes zeď cih. špalík, krabice 15x15x10cm</t>
  </si>
  <si>
    <t>RTS II / 2021</t>
  </si>
  <si>
    <t>973031616R00</t>
  </si>
  <si>
    <t>Vysekání kapes zeď cih. špalíky, krabice 10x10x5cm</t>
  </si>
  <si>
    <t>973031344R00</t>
  </si>
  <si>
    <t>Vysekání kapes zeď cih. MVC pl. 0,25 m2, hl. 15 cm</t>
  </si>
  <si>
    <t>974031121R00</t>
  </si>
  <si>
    <t>Vysekání rýh ve zdi cihelné 3 x 3 cm</t>
  </si>
  <si>
    <t>974031122R00</t>
  </si>
  <si>
    <t>Vysekání rýh ve zdi cihelné 3 x 7 cm</t>
  </si>
  <si>
    <t>974031123R00</t>
  </si>
  <si>
    <t>Vysekání rýh ve zdi cihelné 3 x 10 cm</t>
  </si>
  <si>
    <t>971033171R00</t>
  </si>
  <si>
    <t>Vybourání otvorů zeď cihel. d=6 cm, tl. 75 cm, MVC</t>
  </si>
  <si>
    <t>971033151R00</t>
  </si>
  <si>
    <t>Vybourání otvorů zeď cihel. d=6 cm, tl. 45 cm, MVC</t>
  </si>
  <si>
    <t>M21</t>
  </si>
  <si>
    <t>Elektromontáže</t>
  </si>
  <si>
    <t>210810057R00</t>
  </si>
  <si>
    <t>Kabel CYKY-m 750 V 5 žil 4 až 16 mm pevně uložený</t>
  </si>
  <si>
    <t>210100002R00</t>
  </si>
  <si>
    <t>Ukončení vodičů v rozvaděči + zapojení do 6 mm2</t>
  </si>
  <si>
    <t>210010105R00</t>
  </si>
  <si>
    <t>Lišta elektroinstalační PVC š.do 40 mm,šroubováním</t>
  </si>
  <si>
    <t>210800006R00</t>
  </si>
  <si>
    <t>Vodič CYY 16 mm2 uložený pod omítkou</t>
  </si>
  <si>
    <t>210192562R00</t>
  </si>
  <si>
    <t>Svorkovnice ochranná se zapojením 63 A</t>
  </si>
  <si>
    <t>210220001R00</t>
  </si>
  <si>
    <t>Vedení uzemňovací na povrchu FeZn do 120 mm2</t>
  </si>
  <si>
    <t>210190003R00</t>
  </si>
  <si>
    <t>Montáž celoplechových rozvodnic do váhy 100 kg</t>
  </si>
  <si>
    <t>210110508R00</t>
  </si>
  <si>
    <t>Vypínač vačkový vestavný S 63V 03, 04, 05, 06</t>
  </si>
  <si>
    <t>210120323R00</t>
  </si>
  <si>
    <t>Bleskojistka do 35 kV, 10 kA</t>
  </si>
  <si>
    <t>210120823R00</t>
  </si>
  <si>
    <t>Chránič proudový čtyřpólový do 40 A</t>
  </si>
  <si>
    <t>210120803R00</t>
  </si>
  <si>
    <t>Chránič proudový dvoupólový do 40 A</t>
  </si>
  <si>
    <t>210121311R00</t>
  </si>
  <si>
    <t>Instalační stykač modulární</t>
  </si>
  <si>
    <t>210120421R00</t>
  </si>
  <si>
    <t>Jistič jednopólový modulární</t>
  </si>
  <si>
    <t>210160011R00</t>
  </si>
  <si>
    <t>Spínač časový, včetně zapojení</t>
  </si>
  <si>
    <t>210140650R00</t>
  </si>
  <si>
    <t>Termostat prostorový</t>
  </si>
  <si>
    <t>210201511R00</t>
  </si>
  <si>
    <t>Svítidlo LED bytové stropní přisazené</t>
  </si>
  <si>
    <t>210201517R00</t>
  </si>
  <si>
    <t>Svítidlo LED bytové stěnové</t>
  </si>
  <si>
    <t>210290811R00</t>
  </si>
  <si>
    <t>Připojení motorových spotřebičů do 5 kW</t>
  </si>
  <si>
    <t>210110041R00</t>
  </si>
  <si>
    <t>Spínač zapuštěný jednopólový, řazení 1</t>
  </si>
  <si>
    <t>210110042R00</t>
  </si>
  <si>
    <t>Spínač zapuštěný dvoupólový, řazení 2</t>
  </si>
  <si>
    <t>210110043R00</t>
  </si>
  <si>
    <t>Spínač zapuštěný seriový, řazení 5</t>
  </si>
  <si>
    <t>210110045R00</t>
  </si>
  <si>
    <t>Spínač zapuštěný střídavý, řazení 6</t>
  </si>
  <si>
    <t>210010320R00</t>
  </si>
  <si>
    <t>Krabice přístrojová KP, se zapojením, kruhová</t>
  </si>
  <si>
    <t>210010321R00</t>
  </si>
  <si>
    <t>Krabice univerzální KU a odbočná KO se zapoj.,kruh</t>
  </si>
  <si>
    <t>210010322R00</t>
  </si>
  <si>
    <t>Krabice rozvodná KR 97, se zapojením, kruhová</t>
  </si>
  <si>
    <t>210810055R00</t>
  </si>
  <si>
    <t>Kabel CYKY-m 750 V 5 x 1,5 mm2 pevně uložený</t>
  </si>
  <si>
    <t>210810046R00</t>
  </si>
  <si>
    <t>Kabel CYKY-m 750 V 3 x 2,5 mm2 pevně uložený</t>
  </si>
  <si>
    <t>210810045R00</t>
  </si>
  <si>
    <t>Kabel CYKY-m 750 V 3 x 1,5 mm2 pevně uložený</t>
  </si>
  <si>
    <t>210810041R00</t>
  </si>
  <si>
    <t>Kabel CYKY-m 750 V 2 x 1,5 mm2 pevně uložený</t>
  </si>
  <si>
    <t>S</t>
  </si>
  <si>
    <t>Přesuny sutí</t>
  </si>
  <si>
    <t>979082212R00</t>
  </si>
  <si>
    <t>Vodorovná doprava suti po suchu do 50 m</t>
  </si>
  <si>
    <t>979086213R00</t>
  </si>
  <si>
    <t>Nakládání vybouraných hmot na dopravní prostředek</t>
  </si>
  <si>
    <t>979084216R00</t>
  </si>
  <si>
    <t>Vodorovná doprava vybour. hmot po suchu do 5 km</t>
  </si>
  <si>
    <t>D1</t>
  </si>
  <si>
    <t>Ostatní materiál</t>
  </si>
  <si>
    <t>34111100</t>
  </si>
  <si>
    <t>Kabel silový s Cu jádrem 750 V CYKY 5 x 6 mm2</t>
  </si>
  <si>
    <t>34572109</t>
  </si>
  <si>
    <t xml:space="preserve">Lišta vkládací z PVC délka 2 m  LV 24x22</t>
  </si>
  <si>
    <t>34140968</t>
  </si>
  <si>
    <t>Vodič silový CY zelenožlutý 16,00 mm2 - drát</t>
  </si>
  <si>
    <t>FW424FTIMVD</t>
  </si>
  <si>
    <t>Rozv. zap. FW IP30, tř. ochr.I, 770x550x110 mm, 96 mod.</t>
  </si>
  <si>
    <t>ks</t>
  </si>
  <si>
    <t>0000psVD</t>
  </si>
  <si>
    <t>Prohlášení o shodě dle ČSN EN 61439-1 na rozvaděč nn</t>
  </si>
  <si>
    <t>HAC306IMVD</t>
  </si>
  <si>
    <t>Otočný vypínač 3P In=63 A; Ui=800 V; AC 23</t>
  </si>
  <si>
    <t>CFA463DIMVD</t>
  </si>
  <si>
    <t>Proudový chránič 4 pól. 63 / 0,3 A, A</t>
  </si>
  <si>
    <t>000FLP1VD</t>
  </si>
  <si>
    <t>Kombinovaný svodič přepětí B+C 4/25kA</t>
  </si>
  <si>
    <t>NBN106TIMVD</t>
  </si>
  <si>
    <t>Jistič 1 pól. 6A, char.B, 10 kA</t>
  </si>
  <si>
    <t>NBN110TIMVD</t>
  </si>
  <si>
    <t>Jistič 1 pól. 10A, char.B, 10 kA</t>
  </si>
  <si>
    <t>NBN116TIMVD</t>
  </si>
  <si>
    <t>Jistič 1 pól. 16A, char.B, 10 kA</t>
  </si>
  <si>
    <t>ADA916DIMVD</t>
  </si>
  <si>
    <t>Proud.chr. s nadpr.ochr. char. B; 2 pól; 6 kA; 0,03 A; In=16 A, A</t>
  </si>
  <si>
    <t>ESC125IMVD</t>
  </si>
  <si>
    <t xml:space="preserve">Stykač  25A, 1S, 230V~50/60Hz</t>
  </si>
  <si>
    <t>ESC325IMVD</t>
  </si>
  <si>
    <t xml:space="preserve">Stykač  25A, 3S, 230V~50/60Hz</t>
  </si>
  <si>
    <t>EH011IMVD</t>
  </si>
  <si>
    <t>Spin.hodiny analog., denní, 1xspínací (s rezervou chodu)</t>
  </si>
  <si>
    <t>000-001VD</t>
  </si>
  <si>
    <t>Přípojnice potenciálového vyrovnání pro montáž pod omítku, schváleno VDE</t>
  </si>
  <si>
    <t>003LPSVD</t>
  </si>
  <si>
    <t>Pásek zemnící ZP 30x4 FEZN 1kg=1.05m</t>
  </si>
  <si>
    <t>kg</t>
  </si>
  <si>
    <t>005 BRKL236VD</t>
  </si>
  <si>
    <t>LED svítidlo, kruhové, kryt opál PMMA, prům. 480mm, IP44, 44W, 4600lm, 4000K</t>
  </si>
  <si>
    <t>005 BRKL236VD.1</t>
  </si>
  <si>
    <t>LED svítidlo, kruhové, kryt opál PMMA, prům. 480mm, IP44, 34W, 3600lm, 4000K</t>
  </si>
  <si>
    <t>005 BRKL236VD.2</t>
  </si>
  <si>
    <t>LED svítidlo, kruhové, kryt opál PMMA, prům. 375mm, IP44, 27W, 2700lm, 4000K</t>
  </si>
  <si>
    <t>101VD</t>
  </si>
  <si>
    <t>LED nouzové svítidlo 1h, IP42, piktogram</t>
  </si>
  <si>
    <t>004VD</t>
  </si>
  <si>
    <t>Elektrický přímotopný konvektor 500 W</t>
  </si>
  <si>
    <t>004VD.1</t>
  </si>
  <si>
    <t>Elektrický přímotopný konvektor 750 W</t>
  </si>
  <si>
    <t>004VD.2</t>
  </si>
  <si>
    <t>Elektrický přímotopný konvektor 1000 W</t>
  </si>
  <si>
    <t>004VD.3</t>
  </si>
  <si>
    <t>Elektrický přímotopný konvektor 1500 W</t>
  </si>
  <si>
    <t>00421VD</t>
  </si>
  <si>
    <t>Zásuvka dvojnásobná s ochrannými kolíky, 230V/16A, zapuštěná, clonky</t>
  </si>
  <si>
    <t>00425VD</t>
  </si>
  <si>
    <t>Zásuvka jednonásobná s ochranným kolíkem, clonky</t>
  </si>
  <si>
    <t>00417VD</t>
  </si>
  <si>
    <t>Přístoj spínače jednopólového</t>
  </si>
  <si>
    <t>00418VD</t>
  </si>
  <si>
    <t>Přístoj spínače dvojpólového</t>
  </si>
  <si>
    <t>00416VD</t>
  </si>
  <si>
    <t>Přístoj přepínače sériového</t>
  </si>
  <si>
    <t>00419VD</t>
  </si>
  <si>
    <t>Přístoj přepínače střídavého</t>
  </si>
  <si>
    <t>00409VD</t>
  </si>
  <si>
    <t>Kryt spínače jednoduchý s popisovým polem</t>
  </si>
  <si>
    <t>00411VD</t>
  </si>
  <si>
    <t>Kryt spínače jednoduchý</t>
  </si>
  <si>
    <t>00412VD</t>
  </si>
  <si>
    <t>Kryt spínače dělený</t>
  </si>
  <si>
    <t>00429VD</t>
  </si>
  <si>
    <t>Rámeček dvojnonásobný vodorovný</t>
  </si>
  <si>
    <t>004311VD</t>
  </si>
  <si>
    <t>Rámeček čtyřnásobný vodorovný</t>
  </si>
  <si>
    <t>00428VD</t>
  </si>
  <si>
    <t>Rámeček jednonásobný</t>
  </si>
  <si>
    <t>34571511</t>
  </si>
  <si>
    <t>Krabice přístrojová kruhová KP 68/2 d 74x30 mm</t>
  </si>
  <si>
    <t>34571519</t>
  </si>
  <si>
    <t xml:space="preserve">Krabice univerzální z PH  KU 68-1902</t>
  </si>
  <si>
    <t>158</t>
  </si>
  <si>
    <t>345704420000</t>
  </si>
  <si>
    <t>Krabice rozvodná kruhová KR 97/5</t>
  </si>
  <si>
    <t>160</t>
  </si>
  <si>
    <t>34561405</t>
  </si>
  <si>
    <t>Svorka krabicová 4x2,5</t>
  </si>
  <si>
    <t>162</t>
  </si>
  <si>
    <t>34561409</t>
  </si>
  <si>
    <t>Svorka krabicová 3x1,5</t>
  </si>
  <si>
    <t>164</t>
  </si>
  <si>
    <t>34111038</t>
  </si>
  <si>
    <t>Kabel silový s Cu jádrem 750 V CYKY 3 C x 2,5 mm2</t>
  </si>
  <si>
    <t>166</t>
  </si>
  <si>
    <t>34111090</t>
  </si>
  <si>
    <t>Kabel silový s Cu jádrem 750 V CYKY 5 x 1,5 mm2</t>
  </si>
  <si>
    <t>168</t>
  </si>
  <si>
    <t>34111030</t>
  </si>
  <si>
    <t>Kabel silový s Cu jádrem 750 V CYKY 3 x 1,5 mm2</t>
  </si>
  <si>
    <t>170</t>
  </si>
  <si>
    <t>34111000</t>
  </si>
  <si>
    <t>Kabel silový s Cu jádrem 750 V CYKY 2 x 1,5 mm2</t>
  </si>
  <si>
    <t>172</t>
  </si>
  <si>
    <t>34111032</t>
  </si>
  <si>
    <t>Kabel silový s Cu jádrem 750 V CYKY 3 C x 1,5 mm2</t>
  </si>
  <si>
    <t>174</t>
  </si>
  <si>
    <t>0011VD</t>
  </si>
  <si>
    <t>Drobný instalační materiál</t>
  </si>
  <si>
    <t>obj.</t>
  </si>
  <si>
    <t>176</t>
  </si>
  <si>
    <t>4056195135</t>
  </si>
  <si>
    <t>Termostat prostorový digitální</t>
  </si>
  <si>
    <t>178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</si>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</sst>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2" borderId="20" xfId="0" applyFont="1" applyFill="1" applyBorder="1" applyAlignment="1" applyProtection="1">
      <alignment horizontal="left" vertical="center"/>
      <protection locked="0"/>
    </xf>
    <xf numFmtId="0" fontId="37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1464000" TargetMode="External" /><Relationship Id="rId2" Type="http://schemas.openxmlformats.org/officeDocument/2006/relationships/hyperlink" Target="https://podminky.urs.cz/item/CS_URS_2021_02/013254000" TargetMode="External" /><Relationship Id="rId3" Type="http://schemas.openxmlformats.org/officeDocument/2006/relationships/hyperlink" Target="https://podminky.urs.cz/item/CS_URS_2021_02/030001000" TargetMode="External" /><Relationship Id="rId4" Type="http://schemas.openxmlformats.org/officeDocument/2006/relationships/hyperlink" Target="https://podminky.urs.cz/item/CS_URS_2021_02/044002000" TargetMode="External" /><Relationship Id="rId5" Type="http://schemas.openxmlformats.org/officeDocument/2006/relationships/hyperlink" Target="https://podminky.urs.cz/item/CS_URS_2021_02/045002000" TargetMode="External" /><Relationship Id="rId6" Type="http://schemas.openxmlformats.org/officeDocument/2006/relationships/hyperlink" Target="https://podminky.urs.cz/item/CS_URS_2021_02/073002000" TargetMode="External" /><Relationship Id="rId7" Type="http://schemas.openxmlformats.org/officeDocument/2006/relationships/hyperlink" Target="https://podminky.urs.cz/item/CS_URS_2021_02/090001000" TargetMode="External" /><Relationship Id="rId8" Type="http://schemas.openxmlformats.org/officeDocument/2006/relationships/hyperlink" Target="https://podminky.urs.cz/item/CS_URS_2021_02/091404000" TargetMode="External" /><Relationship Id="rId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9751101" TargetMode="External" /><Relationship Id="rId2" Type="http://schemas.openxmlformats.org/officeDocument/2006/relationships/hyperlink" Target="https://podminky.urs.cz/item/CS_URS_2021_02/162211311" TargetMode="External" /><Relationship Id="rId3" Type="http://schemas.openxmlformats.org/officeDocument/2006/relationships/hyperlink" Target="https://podminky.urs.cz/item/CS_URS_2021_02/162211319" TargetMode="External" /><Relationship Id="rId4" Type="http://schemas.openxmlformats.org/officeDocument/2006/relationships/hyperlink" Target="https://podminky.urs.cz/item/CS_URS_2021_02/162751117" TargetMode="External" /><Relationship Id="rId5" Type="http://schemas.openxmlformats.org/officeDocument/2006/relationships/hyperlink" Target="https://podminky.urs.cz/item/CS_URS_2021_02/162751119" TargetMode="External" /><Relationship Id="rId6" Type="http://schemas.openxmlformats.org/officeDocument/2006/relationships/hyperlink" Target="https://podminky.urs.cz/item/CS_URS_2021_02/171201221" TargetMode="External" /><Relationship Id="rId7" Type="http://schemas.openxmlformats.org/officeDocument/2006/relationships/hyperlink" Target="https://podminky.urs.cz/item/CS_URS_2021_02/181912112" TargetMode="External" /><Relationship Id="rId8" Type="http://schemas.openxmlformats.org/officeDocument/2006/relationships/hyperlink" Target="https://podminky.urs.cz/item/CS_URS_2021_02/273313711" TargetMode="External" /><Relationship Id="rId9" Type="http://schemas.openxmlformats.org/officeDocument/2006/relationships/hyperlink" Target="https://podminky.urs.cz/item/CS_URS_2021_02/273351121" TargetMode="External" /><Relationship Id="rId10" Type="http://schemas.openxmlformats.org/officeDocument/2006/relationships/hyperlink" Target="https://podminky.urs.cz/item/CS_URS_2021_02/273351122" TargetMode="External" /><Relationship Id="rId11" Type="http://schemas.openxmlformats.org/officeDocument/2006/relationships/hyperlink" Target="https://podminky.urs.cz/item/CS_URS_2021_02/273362021" TargetMode="External" /><Relationship Id="rId12" Type="http://schemas.openxmlformats.org/officeDocument/2006/relationships/hyperlink" Target="https://podminky.urs.cz/item/CS_URS_2021_02/291111111" TargetMode="External" /><Relationship Id="rId13" Type="http://schemas.openxmlformats.org/officeDocument/2006/relationships/hyperlink" Target="https://podminky.urs.cz/item/CS_URS_2021_02/310235251" TargetMode="External" /><Relationship Id="rId14" Type="http://schemas.openxmlformats.org/officeDocument/2006/relationships/hyperlink" Target="https://podminky.urs.cz/item/CS_URS_2021_02/310236251" TargetMode="External" /><Relationship Id="rId15" Type="http://schemas.openxmlformats.org/officeDocument/2006/relationships/hyperlink" Target="https://podminky.urs.cz/item/CS_URS_2021_02/317142422" TargetMode="External" /><Relationship Id="rId16" Type="http://schemas.openxmlformats.org/officeDocument/2006/relationships/hyperlink" Target="https://podminky.urs.cz/item/CS_URS_2021_02/317142426" TargetMode="External" /><Relationship Id="rId17" Type="http://schemas.openxmlformats.org/officeDocument/2006/relationships/hyperlink" Target="https://podminky.urs.cz/item/CS_URS_2021_02/342272225" TargetMode="External" /><Relationship Id="rId18" Type="http://schemas.openxmlformats.org/officeDocument/2006/relationships/hyperlink" Target="https://podminky.urs.cz/item/CS_URS_2021_02/342291121" TargetMode="External" /><Relationship Id="rId19" Type="http://schemas.openxmlformats.org/officeDocument/2006/relationships/hyperlink" Target="https://podminky.urs.cz/item/CS_URS_2021_02/434191452" TargetMode="External" /><Relationship Id="rId20" Type="http://schemas.openxmlformats.org/officeDocument/2006/relationships/hyperlink" Target="https://podminky.urs.cz/item/CS_URS_2021_02/611131100" TargetMode="External" /><Relationship Id="rId21" Type="http://schemas.openxmlformats.org/officeDocument/2006/relationships/hyperlink" Target="https://podminky.urs.cz/item/CS_URS_2021_02/611131121" TargetMode="External" /><Relationship Id="rId22" Type="http://schemas.openxmlformats.org/officeDocument/2006/relationships/hyperlink" Target="https://podminky.urs.cz/item/CS_URS_2021_02/611311123" TargetMode="External" /><Relationship Id="rId23" Type="http://schemas.openxmlformats.org/officeDocument/2006/relationships/hyperlink" Target="https://podminky.urs.cz/item/CS_URS_2021_02/611311191" TargetMode="External" /><Relationship Id="rId24" Type="http://schemas.openxmlformats.org/officeDocument/2006/relationships/hyperlink" Target="https://podminky.urs.cz/item/CS_URS_2021_02/612131121" TargetMode="External" /><Relationship Id="rId25" Type="http://schemas.openxmlformats.org/officeDocument/2006/relationships/hyperlink" Target="https://podminky.urs.cz/item/CS_URS_2021_02/612142001" TargetMode="External" /><Relationship Id="rId26" Type="http://schemas.openxmlformats.org/officeDocument/2006/relationships/hyperlink" Target="https://podminky.urs.cz/item/CS_URS_2021_02/612311131" TargetMode="External" /><Relationship Id="rId27" Type="http://schemas.openxmlformats.org/officeDocument/2006/relationships/hyperlink" Target="https://podminky.urs.cz/item/CS_URS_2021_02/612315215" TargetMode="External" /><Relationship Id="rId28" Type="http://schemas.openxmlformats.org/officeDocument/2006/relationships/hyperlink" Target="https://podminky.urs.cz/item/CS_URS_2021_02/61282103-R1" TargetMode="External" /><Relationship Id="rId29" Type="http://schemas.openxmlformats.org/officeDocument/2006/relationships/hyperlink" Target="https://podminky.urs.cz/item/CS_URS_2021_02/619991001" TargetMode="External" /><Relationship Id="rId30" Type="http://schemas.openxmlformats.org/officeDocument/2006/relationships/hyperlink" Target="https://podminky.urs.cz/item/CS_URS_2021_02/619991011" TargetMode="External" /><Relationship Id="rId31" Type="http://schemas.openxmlformats.org/officeDocument/2006/relationships/hyperlink" Target="https://podminky.urs.cz/item/CS_URS_2021_02/622143003" TargetMode="External" /><Relationship Id="rId32" Type="http://schemas.openxmlformats.org/officeDocument/2006/relationships/hyperlink" Target="https://podminky.urs.cz/item/CS_URS_2021_02/629999001" TargetMode="External" /><Relationship Id="rId33" Type="http://schemas.openxmlformats.org/officeDocument/2006/relationships/hyperlink" Target="https://podminky.urs.cz/item/CS_URS_2021_02/631311115" TargetMode="External" /><Relationship Id="rId34" Type="http://schemas.openxmlformats.org/officeDocument/2006/relationships/hyperlink" Target="https://podminky.urs.cz/item/CS_URS_2021_02/631319011" TargetMode="External" /><Relationship Id="rId35" Type="http://schemas.openxmlformats.org/officeDocument/2006/relationships/hyperlink" Target="https://podminky.urs.cz/item/CS_URS_2021_02/631319195" TargetMode="External" /><Relationship Id="rId36" Type="http://schemas.openxmlformats.org/officeDocument/2006/relationships/hyperlink" Target="https://podminky.urs.cz/item/CS_URS_2021_02/631319236" TargetMode="External" /><Relationship Id="rId37" Type="http://schemas.openxmlformats.org/officeDocument/2006/relationships/hyperlink" Target="https://podminky.urs.cz/item/CS_URS_2021_02/631351101" TargetMode="External" /><Relationship Id="rId38" Type="http://schemas.openxmlformats.org/officeDocument/2006/relationships/hyperlink" Target="https://podminky.urs.cz/item/CS_URS_2021_02/631351102" TargetMode="External" /><Relationship Id="rId39" Type="http://schemas.openxmlformats.org/officeDocument/2006/relationships/hyperlink" Target="https://podminky.urs.cz/item/CS_URS_2021_02/632481213" TargetMode="External" /><Relationship Id="rId40" Type="http://schemas.openxmlformats.org/officeDocument/2006/relationships/hyperlink" Target="https://podminky.urs.cz/item/CS_URS_2021_02/634112123" TargetMode="External" /><Relationship Id="rId41" Type="http://schemas.openxmlformats.org/officeDocument/2006/relationships/hyperlink" Target="https://podminky.urs.cz/item/CS_URS_2021_02/642946111" TargetMode="External" /><Relationship Id="rId42" Type="http://schemas.openxmlformats.org/officeDocument/2006/relationships/hyperlink" Target="https://podminky.urs.cz/item/CS_URS_2021_02/949101112" TargetMode="External" /><Relationship Id="rId43" Type="http://schemas.openxmlformats.org/officeDocument/2006/relationships/hyperlink" Target="https://podminky.urs.cz/item/CS_URS_2021_02/952901111" TargetMode="External" /><Relationship Id="rId44" Type="http://schemas.openxmlformats.org/officeDocument/2006/relationships/hyperlink" Target="https://podminky.urs.cz/item/CS_URS_2021_02/963023712" TargetMode="External" /><Relationship Id="rId45" Type="http://schemas.openxmlformats.org/officeDocument/2006/relationships/hyperlink" Target="https://podminky.urs.cz/item/CS_URS_2021_02/965043331" TargetMode="External" /><Relationship Id="rId46" Type="http://schemas.openxmlformats.org/officeDocument/2006/relationships/hyperlink" Target="https://podminky.urs.cz/item/CS_URS_2021_02/978013111" TargetMode="External" /><Relationship Id="rId47" Type="http://schemas.openxmlformats.org/officeDocument/2006/relationships/hyperlink" Target="https://podminky.urs.cz/item/CS_URS_2021_02/997013211" TargetMode="External" /><Relationship Id="rId48" Type="http://schemas.openxmlformats.org/officeDocument/2006/relationships/hyperlink" Target="https://podminky.urs.cz/item/CS_URS_2021_02/997013501" TargetMode="External" /><Relationship Id="rId49" Type="http://schemas.openxmlformats.org/officeDocument/2006/relationships/hyperlink" Target="https://podminky.urs.cz/item/CS_URS_2021_02/997013509" TargetMode="External" /><Relationship Id="rId50" Type="http://schemas.openxmlformats.org/officeDocument/2006/relationships/hyperlink" Target="https://podminky.urs.cz/item/CS_URS_2021_02/997013601" TargetMode="External" /><Relationship Id="rId51" Type="http://schemas.openxmlformats.org/officeDocument/2006/relationships/hyperlink" Target="https://podminky.urs.cz/item/CS_URS_2021_02/997013603" TargetMode="External" /><Relationship Id="rId52" Type="http://schemas.openxmlformats.org/officeDocument/2006/relationships/hyperlink" Target="https://podminky.urs.cz/item/CS_URS_2021_02/997013811" TargetMode="External" /><Relationship Id="rId53" Type="http://schemas.openxmlformats.org/officeDocument/2006/relationships/hyperlink" Target="https://podminky.urs.cz/item/CS_URS_2021_02/998018001" TargetMode="External" /><Relationship Id="rId54" Type="http://schemas.openxmlformats.org/officeDocument/2006/relationships/hyperlink" Target="https://podminky.urs.cz/item/CS_URS_2021_02/711111001" TargetMode="External" /><Relationship Id="rId55" Type="http://schemas.openxmlformats.org/officeDocument/2006/relationships/hyperlink" Target="https://podminky.urs.cz/item/CS_URS_2021_02/711112001" TargetMode="External" /><Relationship Id="rId56" Type="http://schemas.openxmlformats.org/officeDocument/2006/relationships/hyperlink" Target="https://podminky.urs.cz/item/CS_URS_2021_02/711141559" TargetMode="External" /><Relationship Id="rId57" Type="http://schemas.openxmlformats.org/officeDocument/2006/relationships/hyperlink" Target="https://podminky.urs.cz/item/CS_URS_2021_02/711142559" TargetMode="External" /><Relationship Id="rId58" Type="http://schemas.openxmlformats.org/officeDocument/2006/relationships/hyperlink" Target="https://podminky.urs.cz/item/CS_URS_2021_02/998711101" TargetMode="External" /><Relationship Id="rId59" Type="http://schemas.openxmlformats.org/officeDocument/2006/relationships/hyperlink" Target="https://podminky.urs.cz/item/CS_URS_2021_02/998711181" TargetMode="External" /><Relationship Id="rId60" Type="http://schemas.openxmlformats.org/officeDocument/2006/relationships/hyperlink" Target="https://podminky.urs.cz/item/CS_URS_2021_02/713121121" TargetMode="External" /><Relationship Id="rId61" Type="http://schemas.openxmlformats.org/officeDocument/2006/relationships/hyperlink" Target="https://podminky.urs.cz/item/CS_URS_2021_02/998713101" TargetMode="External" /><Relationship Id="rId62" Type="http://schemas.openxmlformats.org/officeDocument/2006/relationships/hyperlink" Target="https://podminky.urs.cz/item/CS_URS_2021_02/998713181" TargetMode="External" /><Relationship Id="rId63" Type="http://schemas.openxmlformats.org/officeDocument/2006/relationships/hyperlink" Target="https://podminky.urs.cz/item/CS_URS_2021_02/762522811" TargetMode="External" /><Relationship Id="rId64" Type="http://schemas.openxmlformats.org/officeDocument/2006/relationships/hyperlink" Target="https://podminky.urs.cz/item/CS_URS_2021_02/763121590" TargetMode="External" /><Relationship Id="rId65" Type="http://schemas.openxmlformats.org/officeDocument/2006/relationships/hyperlink" Target="https://podminky.urs.cz/item/CS_URS_2021_02/763121714" TargetMode="External" /><Relationship Id="rId66" Type="http://schemas.openxmlformats.org/officeDocument/2006/relationships/hyperlink" Target="https://podminky.urs.cz/item/CS_URS_2021_02/763121751" TargetMode="External" /><Relationship Id="rId67" Type="http://schemas.openxmlformats.org/officeDocument/2006/relationships/hyperlink" Target="https://podminky.urs.cz/item/CS_URS_2021_02/763131451" TargetMode="External" /><Relationship Id="rId68" Type="http://schemas.openxmlformats.org/officeDocument/2006/relationships/hyperlink" Target="https://podminky.urs.cz/item/CS_URS_2021_02/763131714" TargetMode="External" /><Relationship Id="rId69" Type="http://schemas.openxmlformats.org/officeDocument/2006/relationships/hyperlink" Target="https://podminky.urs.cz/item/CS_URS_2021_02/763131751" TargetMode="External" /><Relationship Id="rId70" Type="http://schemas.openxmlformats.org/officeDocument/2006/relationships/hyperlink" Target="https://podminky.urs.cz/item/CS_URS_2021_02/763131752" TargetMode="External" /><Relationship Id="rId71" Type="http://schemas.openxmlformats.org/officeDocument/2006/relationships/hyperlink" Target="https://podminky.urs.cz/item/CS_URS_2021_02/763131761" TargetMode="External" /><Relationship Id="rId72" Type="http://schemas.openxmlformats.org/officeDocument/2006/relationships/hyperlink" Target="https://podminky.urs.cz/item/CS_URS_2021_02/998763301" TargetMode="External" /><Relationship Id="rId73" Type="http://schemas.openxmlformats.org/officeDocument/2006/relationships/hyperlink" Target="https://podminky.urs.cz/item/CS_URS_2021_02/998763381" TargetMode="External" /><Relationship Id="rId74" Type="http://schemas.openxmlformats.org/officeDocument/2006/relationships/hyperlink" Target="https://podminky.urs.cz/item/CS_URS_2021_02/766621011" TargetMode="External" /><Relationship Id="rId75" Type="http://schemas.openxmlformats.org/officeDocument/2006/relationships/hyperlink" Target="https://podminky.urs.cz/item/CS_URS_2021_02/766621646" TargetMode="External" /><Relationship Id="rId76" Type="http://schemas.openxmlformats.org/officeDocument/2006/relationships/hyperlink" Target="https://podminky.urs.cz/item/CS_URS_2021_02/766629315" TargetMode="External" /><Relationship Id="rId77" Type="http://schemas.openxmlformats.org/officeDocument/2006/relationships/hyperlink" Target="https://podminky.urs.cz/item/CS_URS_2021_02/766660171" TargetMode="External" /><Relationship Id="rId78" Type="http://schemas.openxmlformats.org/officeDocument/2006/relationships/hyperlink" Target="https://podminky.urs.cz/item/CS_URS_2021_02/766660172" TargetMode="External" /><Relationship Id="rId79" Type="http://schemas.openxmlformats.org/officeDocument/2006/relationships/hyperlink" Target="https://podminky.urs.cz/item/CS_URS_2021_02/766660311" TargetMode="External" /><Relationship Id="rId80" Type="http://schemas.openxmlformats.org/officeDocument/2006/relationships/hyperlink" Target="https://podminky.urs.cz/item/CS_URS_2021_02/766681115" TargetMode="External" /><Relationship Id="rId81" Type="http://schemas.openxmlformats.org/officeDocument/2006/relationships/hyperlink" Target="https://podminky.urs.cz/item/CS_URS_2021_02/766681821" TargetMode="External" /><Relationship Id="rId82" Type="http://schemas.openxmlformats.org/officeDocument/2006/relationships/hyperlink" Target="https://podminky.urs.cz/item/CS_URS_2021_02/766682111" TargetMode="External" /><Relationship Id="rId83" Type="http://schemas.openxmlformats.org/officeDocument/2006/relationships/hyperlink" Target="https://podminky.urs.cz/item/CS_URS_2021_02/998766101" TargetMode="External" /><Relationship Id="rId84" Type="http://schemas.openxmlformats.org/officeDocument/2006/relationships/hyperlink" Target="https://podminky.urs.cz/item/CS_URS_2021_02/998766181" TargetMode="External" /><Relationship Id="rId85" Type="http://schemas.openxmlformats.org/officeDocument/2006/relationships/hyperlink" Target="https://podminky.urs.cz/item/CS_URS_2021_02/771111011" TargetMode="External" /><Relationship Id="rId86" Type="http://schemas.openxmlformats.org/officeDocument/2006/relationships/hyperlink" Target="https://podminky.urs.cz/item/CS_URS_2021_02/771111012" TargetMode="External" /><Relationship Id="rId87" Type="http://schemas.openxmlformats.org/officeDocument/2006/relationships/hyperlink" Target="https://podminky.urs.cz/item/CS_URS_2021_02/771121011" TargetMode="External" /><Relationship Id="rId88" Type="http://schemas.openxmlformats.org/officeDocument/2006/relationships/hyperlink" Target="https://podminky.urs.cz/item/CS_URS_2021_02/771161011" TargetMode="External" /><Relationship Id="rId89" Type="http://schemas.openxmlformats.org/officeDocument/2006/relationships/hyperlink" Target="https://podminky.urs.cz/item/CS_URS_2021_02/771474113" TargetMode="External" /><Relationship Id="rId90" Type="http://schemas.openxmlformats.org/officeDocument/2006/relationships/hyperlink" Target="https://podminky.urs.cz/item/CS_URS_2021_02/771574263" TargetMode="External" /><Relationship Id="rId91" Type="http://schemas.openxmlformats.org/officeDocument/2006/relationships/hyperlink" Target="https://podminky.urs.cz/item/CS_URS_2021_02/771577111" TargetMode="External" /><Relationship Id="rId92" Type="http://schemas.openxmlformats.org/officeDocument/2006/relationships/hyperlink" Target="https://podminky.urs.cz/item/CS_URS_2021_02/771591112" TargetMode="External" /><Relationship Id="rId93" Type="http://schemas.openxmlformats.org/officeDocument/2006/relationships/hyperlink" Target="https://podminky.urs.cz/item/CS_URS_2021_02/771591115" TargetMode="External" /><Relationship Id="rId94" Type="http://schemas.openxmlformats.org/officeDocument/2006/relationships/hyperlink" Target="https://podminky.urs.cz/item/CS_URS_2021_02/771591191" TargetMode="External" /><Relationship Id="rId95" Type="http://schemas.openxmlformats.org/officeDocument/2006/relationships/hyperlink" Target="https://podminky.urs.cz/item/CS_URS_2021_02/771591241" TargetMode="External" /><Relationship Id="rId96" Type="http://schemas.openxmlformats.org/officeDocument/2006/relationships/hyperlink" Target="https://podminky.urs.cz/item/CS_URS_2021_02/771591242" TargetMode="External" /><Relationship Id="rId97" Type="http://schemas.openxmlformats.org/officeDocument/2006/relationships/hyperlink" Target="https://podminky.urs.cz/item/CS_URS_2021_02/771591251" TargetMode="External" /><Relationship Id="rId98" Type="http://schemas.openxmlformats.org/officeDocument/2006/relationships/hyperlink" Target="https://podminky.urs.cz/item/CS_URS_2021_02/771591264" TargetMode="External" /><Relationship Id="rId99" Type="http://schemas.openxmlformats.org/officeDocument/2006/relationships/hyperlink" Target="https://podminky.urs.cz/item/CS_URS_2021_02/998771101" TargetMode="External" /><Relationship Id="rId100" Type="http://schemas.openxmlformats.org/officeDocument/2006/relationships/hyperlink" Target="https://podminky.urs.cz/item/CS_URS_2021_02/998771181" TargetMode="External" /><Relationship Id="rId101" Type="http://schemas.openxmlformats.org/officeDocument/2006/relationships/hyperlink" Target="https://podminky.urs.cz/item/CS_URS_2021_02/781111011" TargetMode="External" /><Relationship Id="rId102" Type="http://schemas.openxmlformats.org/officeDocument/2006/relationships/hyperlink" Target="https://podminky.urs.cz/item/CS_URS_2021_02/781121011" TargetMode="External" /><Relationship Id="rId103" Type="http://schemas.openxmlformats.org/officeDocument/2006/relationships/hyperlink" Target="https://podminky.urs.cz/item/CS_URS_2021_02/781474115" TargetMode="External" /><Relationship Id="rId104" Type="http://schemas.openxmlformats.org/officeDocument/2006/relationships/hyperlink" Target="https://podminky.urs.cz/item/CS_URS_2021_02/781474226" TargetMode="External" /><Relationship Id="rId105" Type="http://schemas.openxmlformats.org/officeDocument/2006/relationships/hyperlink" Target="https://podminky.urs.cz/item/CS_URS_2021_02/781477111" TargetMode="External" /><Relationship Id="rId106" Type="http://schemas.openxmlformats.org/officeDocument/2006/relationships/hyperlink" Target="https://podminky.urs.cz/item/CS_URS_2021_02/781494111" TargetMode="External" /><Relationship Id="rId107" Type="http://schemas.openxmlformats.org/officeDocument/2006/relationships/hyperlink" Target="https://podminky.urs.cz/item/CS_URS_2021_02/781494511" TargetMode="External" /><Relationship Id="rId108" Type="http://schemas.openxmlformats.org/officeDocument/2006/relationships/hyperlink" Target="https://podminky.urs.cz/item/CS_URS_2021_02/781495115" TargetMode="External" /><Relationship Id="rId109" Type="http://schemas.openxmlformats.org/officeDocument/2006/relationships/hyperlink" Target="https://podminky.urs.cz/item/CS_URS_2021_02/998781101" TargetMode="External" /><Relationship Id="rId110" Type="http://schemas.openxmlformats.org/officeDocument/2006/relationships/hyperlink" Target="https://podminky.urs.cz/item/CS_URS_2021_02/998781181" TargetMode="External" /><Relationship Id="rId111" Type="http://schemas.openxmlformats.org/officeDocument/2006/relationships/hyperlink" Target="https://podminky.urs.cz/item/CS_URS_2021_02/783201403" TargetMode="External" /><Relationship Id="rId112" Type="http://schemas.openxmlformats.org/officeDocument/2006/relationships/hyperlink" Target="https://podminky.urs.cz/item/CS_URS_2021_02/783213121" TargetMode="External" /><Relationship Id="rId113" Type="http://schemas.openxmlformats.org/officeDocument/2006/relationships/hyperlink" Target="https://podminky.urs.cz/item/CS_URS_2021_02/783301303" TargetMode="External" /><Relationship Id="rId114" Type="http://schemas.openxmlformats.org/officeDocument/2006/relationships/hyperlink" Target="https://podminky.urs.cz/item/CS_URS_2021_02/783301313" TargetMode="External" /><Relationship Id="rId115" Type="http://schemas.openxmlformats.org/officeDocument/2006/relationships/hyperlink" Target="https://podminky.urs.cz/item/CS_URS_2021_02/783301401" TargetMode="External" /><Relationship Id="rId116" Type="http://schemas.openxmlformats.org/officeDocument/2006/relationships/hyperlink" Target="https://podminky.urs.cz/item/CS_URS_2021_02/783306807" TargetMode="External" /><Relationship Id="rId117" Type="http://schemas.openxmlformats.org/officeDocument/2006/relationships/hyperlink" Target="https://podminky.urs.cz/item/CS_URS_2021_02/783343101" TargetMode="External" /><Relationship Id="rId118" Type="http://schemas.openxmlformats.org/officeDocument/2006/relationships/hyperlink" Target="https://podminky.urs.cz/item/CS_URS_2021_02/783344101" TargetMode="External" /><Relationship Id="rId119" Type="http://schemas.openxmlformats.org/officeDocument/2006/relationships/hyperlink" Target="https://podminky.urs.cz/item/CS_URS_2021_02/783344201" TargetMode="External" /><Relationship Id="rId120" Type="http://schemas.openxmlformats.org/officeDocument/2006/relationships/hyperlink" Target="https://podminky.urs.cz/item/CS_URS_2021_02/783347101" TargetMode="External" /><Relationship Id="rId121" Type="http://schemas.openxmlformats.org/officeDocument/2006/relationships/hyperlink" Target="https://podminky.urs.cz/item/CS_URS_2021_02/784111001" TargetMode="External" /><Relationship Id="rId122" Type="http://schemas.openxmlformats.org/officeDocument/2006/relationships/hyperlink" Target="https://podminky.urs.cz/item/CS_URS_2021_02/784181112" TargetMode="External" /><Relationship Id="rId123" Type="http://schemas.openxmlformats.org/officeDocument/2006/relationships/hyperlink" Target="https://podminky.urs.cz/item/CS_URS_2021_02/784211101" TargetMode="External" /><Relationship Id="rId124" Type="http://schemas.openxmlformats.org/officeDocument/2006/relationships/hyperlink" Target="https://podminky.urs.cz/item/CS_URS_2021_02/784211165" TargetMode="External" /><Relationship Id="rId12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9751101" TargetMode="External" /><Relationship Id="rId2" Type="http://schemas.openxmlformats.org/officeDocument/2006/relationships/hyperlink" Target="https://podminky.urs.cz/item/CS_URS_2021_02/162211311" TargetMode="External" /><Relationship Id="rId3" Type="http://schemas.openxmlformats.org/officeDocument/2006/relationships/hyperlink" Target="https://podminky.urs.cz/item/CS_URS_2021_02/162211319" TargetMode="External" /><Relationship Id="rId4" Type="http://schemas.openxmlformats.org/officeDocument/2006/relationships/hyperlink" Target="https://podminky.urs.cz/item/CS_URS_2021_02/162751117" TargetMode="External" /><Relationship Id="rId5" Type="http://schemas.openxmlformats.org/officeDocument/2006/relationships/hyperlink" Target="https://podminky.urs.cz/item/CS_URS_2021_02/162751119" TargetMode="External" /><Relationship Id="rId6" Type="http://schemas.openxmlformats.org/officeDocument/2006/relationships/hyperlink" Target="https://podminky.urs.cz/item/CS_URS_2021_02/167111101" TargetMode="External" /><Relationship Id="rId7" Type="http://schemas.openxmlformats.org/officeDocument/2006/relationships/hyperlink" Target="https://podminky.urs.cz/item/CS_URS_2021_02/171201221" TargetMode="External" /><Relationship Id="rId8" Type="http://schemas.openxmlformats.org/officeDocument/2006/relationships/hyperlink" Target="https://podminky.urs.cz/item/CS_URS_2021_02/174111102" TargetMode="External" /><Relationship Id="rId9" Type="http://schemas.openxmlformats.org/officeDocument/2006/relationships/hyperlink" Target="https://podminky.urs.cz/item/CS_URS_2021_02/175111101" TargetMode="External" /><Relationship Id="rId10" Type="http://schemas.openxmlformats.org/officeDocument/2006/relationships/hyperlink" Target="https://podminky.urs.cz/item/CS_URS_2021_02/451572111" TargetMode="External" /><Relationship Id="rId11" Type="http://schemas.openxmlformats.org/officeDocument/2006/relationships/hyperlink" Target="https://podminky.urs.cz/item/CS_URS_2021_02/612135101" TargetMode="External" /><Relationship Id="rId12" Type="http://schemas.openxmlformats.org/officeDocument/2006/relationships/hyperlink" Target="https://podminky.urs.cz/item/CS_URS_2021_02/971033131" TargetMode="External" /><Relationship Id="rId13" Type="http://schemas.openxmlformats.org/officeDocument/2006/relationships/hyperlink" Target="https://podminky.urs.cz/item/CS_URS_2021_02/971033231" TargetMode="External" /><Relationship Id="rId14" Type="http://schemas.openxmlformats.org/officeDocument/2006/relationships/hyperlink" Target="https://podminky.urs.cz/item/CS_URS_2021_02/974031144" TargetMode="External" /><Relationship Id="rId15" Type="http://schemas.openxmlformats.org/officeDocument/2006/relationships/hyperlink" Target="https://podminky.urs.cz/item/CS_URS_2021_02/974031153" TargetMode="External" /><Relationship Id="rId16" Type="http://schemas.openxmlformats.org/officeDocument/2006/relationships/hyperlink" Target="https://podminky.urs.cz/item/CS_URS_2021_02/974031164" TargetMode="External" /><Relationship Id="rId17" Type="http://schemas.openxmlformats.org/officeDocument/2006/relationships/hyperlink" Target="https://podminky.urs.cz/item/CS_URS_2021_02/997013211" TargetMode="External" /><Relationship Id="rId18" Type="http://schemas.openxmlformats.org/officeDocument/2006/relationships/hyperlink" Target="https://podminky.urs.cz/item/CS_URS_2021_02/997013501" TargetMode="External" /><Relationship Id="rId19" Type="http://schemas.openxmlformats.org/officeDocument/2006/relationships/hyperlink" Target="https://podminky.urs.cz/item/CS_URS_2021_02/997013509" TargetMode="External" /><Relationship Id="rId20" Type="http://schemas.openxmlformats.org/officeDocument/2006/relationships/hyperlink" Target="https://podminky.urs.cz/item/CS_URS_2021_02/997013603" TargetMode="External" /><Relationship Id="rId21" Type="http://schemas.openxmlformats.org/officeDocument/2006/relationships/hyperlink" Target="https://podminky.urs.cz/item/CS_URS_2021_02/998018001" TargetMode="External" /><Relationship Id="rId22" Type="http://schemas.openxmlformats.org/officeDocument/2006/relationships/hyperlink" Target="https://podminky.urs.cz/item/CS_URS_2021_02/721173401" TargetMode="External" /><Relationship Id="rId23" Type="http://schemas.openxmlformats.org/officeDocument/2006/relationships/hyperlink" Target="https://podminky.urs.cz/item/CS_URS_2021_02/721173402" TargetMode="External" /><Relationship Id="rId24" Type="http://schemas.openxmlformats.org/officeDocument/2006/relationships/hyperlink" Target="https://podminky.urs.cz/item/CS_URS_2021_02/721173403" TargetMode="External" /><Relationship Id="rId25" Type="http://schemas.openxmlformats.org/officeDocument/2006/relationships/hyperlink" Target="https://podminky.urs.cz/item/CS_URS_2021_02/721174042" TargetMode="External" /><Relationship Id="rId26" Type="http://schemas.openxmlformats.org/officeDocument/2006/relationships/hyperlink" Target="https://podminky.urs.cz/item/CS_URS_2021_02/721174043" TargetMode="External" /><Relationship Id="rId27" Type="http://schemas.openxmlformats.org/officeDocument/2006/relationships/hyperlink" Target="https://podminky.urs.cz/item/CS_URS_2021_02/721174045" TargetMode="External" /><Relationship Id="rId28" Type="http://schemas.openxmlformats.org/officeDocument/2006/relationships/hyperlink" Target="https://podminky.urs.cz/item/CS_URS_2021_02/721174062" TargetMode="External" /><Relationship Id="rId29" Type="http://schemas.openxmlformats.org/officeDocument/2006/relationships/hyperlink" Target="https://podminky.urs.cz/item/CS_URS_2021_02/721174063" TargetMode="External" /><Relationship Id="rId30" Type="http://schemas.openxmlformats.org/officeDocument/2006/relationships/hyperlink" Target="https://podminky.urs.cz/item/CS_URS_2021_02/721194104" TargetMode="External" /><Relationship Id="rId31" Type="http://schemas.openxmlformats.org/officeDocument/2006/relationships/hyperlink" Target="https://podminky.urs.cz/item/CS_URS_2021_02/721194105" TargetMode="External" /><Relationship Id="rId32" Type="http://schemas.openxmlformats.org/officeDocument/2006/relationships/hyperlink" Target="https://podminky.urs.cz/item/CS_URS_2021_02/721194109" TargetMode="External" /><Relationship Id="rId33" Type="http://schemas.openxmlformats.org/officeDocument/2006/relationships/hyperlink" Target="https://podminky.urs.cz/item/CS_URS_2021_02/721226511" TargetMode="External" /><Relationship Id="rId34" Type="http://schemas.openxmlformats.org/officeDocument/2006/relationships/hyperlink" Target="https://podminky.urs.cz/item/CS_URS_2021_02/721273152" TargetMode="External" /><Relationship Id="rId35" Type="http://schemas.openxmlformats.org/officeDocument/2006/relationships/hyperlink" Target="https://podminky.urs.cz/item/CS_URS_2021_02/721274125" TargetMode="External" /><Relationship Id="rId36" Type="http://schemas.openxmlformats.org/officeDocument/2006/relationships/hyperlink" Target="https://podminky.urs.cz/item/CS_URS_2021_02/721290111" TargetMode="External" /><Relationship Id="rId37" Type="http://schemas.openxmlformats.org/officeDocument/2006/relationships/hyperlink" Target="https://podminky.urs.cz/item/CS_URS_2021_02/721290112" TargetMode="External" /><Relationship Id="rId38" Type="http://schemas.openxmlformats.org/officeDocument/2006/relationships/hyperlink" Target="https://podminky.urs.cz/item/CS_URS_2021_02/998721101" TargetMode="External" /><Relationship Id="rId39" Type="http://schemas.openxmlformats.org/officeDocument/2006/relationships/hyperlink" Target="https://podminky.urs.cz/item/CS_URS_2021_02/998721181" TargetMode="External" /><Relationship Id="rId40" Type="http://schemas.openxmlformats.org/officeDocument/2006/relationships/hyperlink" Target="https://podminky.urs.cz/item/CS_URS_2021_02/722174002" TargetMode="External" /><Relationship Id="rId41" Type="http://schemas.openxmlformats.org/officeDocument/2006/relationships/hyperlink" Target="https://podminky.urs.cz/item/CS_URS_2021_02/722174003" TargetMode="External" /><Relationship Id="rId42" Type="http://schemas.openxmlformats.org/officeDocument/2006/relationships/hyperlink" Target="https://podminky.urs.cz/item/CS_URS_2021_02/722174062" TargetMode="External" /><Relationship Id="rId43" Type="http://schemas.openxmlformats.org/officeDocument/2006/relationships/hyperlink" Target="https://podminky.urs.cz/item/CS_URS_2021_02/722181251" TargetMode="External" /><Relationship Id="rId44" Type="http://schemas.openxmlformats.org/officeDocument/2006/relationships/hyperlink" Target="https://podminky.urs.cz/item/CS_URS_2021_02/722181252" TargetMode="External" /><Relationship Id="rId45" Type="http://schemas.openxmlformats.org/officeDocument/2006/relationships/hyperlink" Target="https://podminky.urs.cz/item/CS_URS_2021_02/722182012" TargetMode="External" /><Relationship Id="rId46" Type="http://schemas.openxmlformats.org/officeDocument/2006/relationships/hyperlink" Target="https://podminky.urs.cz/item/CS_URS_2021_02/722190401" TargetMode="External" /><Relationship Id="rId47" Type="http://schemas.openxmlformats.org/officeDocument/2006/relationships/hyperlink" Target="https://podminky.urs.cz/item/CS_URS_2021_02/722220152" TargetMode="External" /><Relationship Id="rId48" Type="http://schemas.openxmlformats.org/officeDocument/2006/relationships/hyperlink" Target="https://podminky.urs.cz/item/CS_URS_2021_02/722220161" TargetMode="External" /><Relationship Id="rId49" Type="http://schemas.openxmlformats.org/officeDocument/2006/relationships/hyperlink" Target="https://podminky.urs.cz/item/CS_URS_2021_02/722220233" TargetMode="External" /><Relationship Id="rId50" Type="http://schemas.openxmlformats.org/officeDocument/2006/relationships/hyperlink" Target="https://podminky.urs.cz/item/CS_URS_2021_02/722224115" TargetMode="External" /><Relationship Id="rId51" Type="http://schemas.openxmlformats.org/officeDocument/2006/relationships/hyperlink" Target="https://podminky.urs.cz/item/CS_URS_2021_02/722240123" TargetMode="External" /><Relationship Id="rId52" Type="http://schemas.openxmlformats.org/officeDocument/2006/relationships/hyperlink" Target="https://podminky.urs.cz/item/CS_URS_2021_02/722290226" TargetMode="External" /><Relationship Id="rId53" Type="http://schemas.openxmlformats.org/officeDocument/2006/relationships/hyperlink" Target="https://podminky.urs.cz/item/CS_URS_2021_02/722290234" TargetMode="External" /><Relationship Id="rId54" Type="http://schemas.openxmlformats.org/officeDocument/2006/relationships/hyperlink" Target="https://podminky.urs.cz/item/CS_URS_2021_02/998722101" TargetMode="External" /><Relationship Id="rId55" Type="http://schemas.openxmlformats.org/officeDocument/2006/relationships/hyperlink" Target="https://podminky.urs.cz/item/CS_URS_2021_02/998722181" TargetMode="External" /><Relationship Id="rId56" Type="http://schemas.openxmlformats.org/officeDocument/2006/relationships/hyperlink" Target="https://podminky.urs.cz/item/CS_URS_2021_02/725112022" TargetMode="External" /><Relationship Id="rId57" Type="http://schemas.openxmlformats.org/officeDocument/2006/relationships/hyperlink" Target="https://podminky.urs.cz/item/CS_URS_2021_02/725211617" TargetMode="External" /><Relationship Id="rId58" Type="http://schemas.openxmlformats.org/officeDocument/2006/relationships/hyperlink" Target="https://podminky.urs.cz/item/CS_URS_2021_02/725291621" TargetMode="External" /><Relationship Id="rId59" Type="http://schemas.openxmlformats.org/officeDocument/2006/relationships/hyperlink" Target="https://podminky.urs.cz/item/CS_URS_2021_02/725291631" TargetMode="External" /><Relationship Id="rId60" Type="http://schemas.openxmlformats.org/officeDocument/2006/relationships/hyperlink" Target="https://podminky.urs.cz/item/CS_URS_2021_02/725311121" TargetMode="External" /><Relationship Id="rId61" Type="http://schemas.openxmlformats.org/officeDocument/2006/relationships/hyperlink" Target="https://podminky.urs.cz/item/CS_URS_2021_02/725331111" TargetMode="External" /><Relationship Id="rId62" Type="http://schemas.openxmlformats.org/officeDocument/2006/relationships/hyperlink" Target="https://podminky.urs.cz/item/CS_URS_2021_02/725535211" TargetMode="External" /><Relationship Id="rId63" Type="http://schemas.openxmlformats.org/officeDocument/2006/relationships/hyperlink" Target="https://podminky.urs.cz/item/CS_URS_2021_02/725535222" TargetMode="External" /><Relationship Id="rId64" Type="http://schemas.openxmlformats.org/officeDocument/2006/relationships/hyperlink" Target="https://podminky.urs.cz/item/CS_URS_2021_02/725819202" TargetMode="External" /><Relationship Id="rId65" Type="http://schemas.openxmlformats.org/officeDocument/2006/relationships/hyperlink" Target="https://podminky.urs.cz/item/CS_URS_2021_02/725819401" TargetMode="External" /><Relationship Id="rId66" Type="http://schemas.openxmlformats.org/officeDocument/2006/relationships/hyperlink" Target="https://podminky.urs.cz/item/CS_URS_2021_02/725821312" TargetMode="External" /><Relationship Id="rId67" Type="http://schemas.openxmlformats.org/officeDocument/2006/relationships/hyperlink" Target="https://podminky.urs.cz/item/CS_URS_2021_02/725821325" TargetMode="External" /><Relationship Id="rId68" Type="http://schemas.openxmlformats.org/officeDocument/2006/relationships/hyperlink" Target="https://podminky.urs.cz/item/CS_URS_2021_02/725822611" TargetMode="External" /><Relationship Id="rId69" Type="http://schemas.openxmlformats.org/officeDocument/2006/relationships/hyperlink" Target="https://podminky.urs.cz/item/CS_URS_2021_02/725851315" TargetMode="External" /><Relationship Id="rId70" Type="http://schemas.openxmlformats.org/officeDocument/2006/relationships/hyperlink" Target="https://podminky.urs.cz/item/CS_URS_2021_02/725851325" TargetMode="External" /><Relationship Id="rId71" Type="http://schemas.openxmlformats.org/officeDocument/2006/relationships/hyperlink" Target="https://podminky.urs.cz/item/CS_URS_2021_02/725861102" TargetMode="External" /><Relationship Id="rId72" Type="http://schemas.openxmlformats.org/officeDocument/2006/relationships/hyperlink" Target="https://podminky.urs.cz/item/CS_URS_2021_02/725862113" TargetMode="External" /><Relationship Id="rId73" Type="http://schemas.openxmlformats.org/officeDocument/2006/relationships/hyperlink" Target="https://podminky.urs.cz/item/CS_URS_2021_02/725980123" TargetMode="External" /><Relationship Id="rId74" Type="http://schemas.openxmlformats.org/officeDocument/2006/relationships/hyperlink" Target="https://podminky.urs.cz/item/CS_URS_2021_02/998725101" TargetMode="External" /><Relationship Id="rId75" Type="http://schemas.openxmlformats.org/officeDocument/2006/relationships/hyperlink" Target="https://podminky.urs.cz/item/CS_URS_2021_02/998725181" TargetMode="External" /><Relationship Id="rId76" Type="http://schemas.openxmlformats.org/officeDocument/2006/relationships/hyperlink" Target="https://podminky.urs.cz/item/CS_URS_2021_02/726131041" TargetMode="External" /><Relationship Id="rId77" Type="http://schemas.openxmlformats.org/officeDocument/2006/relationships/hyperlink" Target="https://podminky.urs.cz/item/CS_URS_2021_02/726191001" TargetMode="External" /><Relationship Id="rId78" Type="http://schemas.openxmlformats.org/officeDocument/2006/relationships/hyperlink" Target="https://podminky.urs.cz/item/CS_URS_2021_02/726191002" TargetMode="External" /><Relationship Id="rId79" Type="http://schemas.openxmlformats.org/officeDocument/2006/relationships/hyperlink" Target="https://podminky.urs.cz/item/CS_URS_2021_02/998726111" TargetMode="External" /><Relationship Id="rId80" Type="http://schemas.openxmlformats.org/officeDocument/2006/relationships/hyperlink" Target="https://podminky.urs.cz/item/CS_URS_2021_02/998726181" TargetMode="External" /><Relationship Id="rId8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612135101" TargetMode="External" /><Relationship Id="rId2" Type="http://schemas.openxmlformats.org/officeDocument/2006/relationships/hyperlink" Target="https://podminky.urs.cz/item/CS_URS_2021_02/949101112" TargetMode="External" /><Relationship Id="rId3" Type="http://schemas.openxmlformats.org/officeDocument/2006/relationships/hyperlink" Target="https://podminky.urs.cz/item/CS_URS_2021_02/974029487" TargetMode="External" /><Relationship Id="rId4" Type="http://schemas.openxmlformats.org/officeDocument/2006/relationships/hyperlink" Target="https://podminky.urs.cz/item/CS_URS_2021_02/977151127" TargetMode="External" /><Relationship Id="rId5" Type="http://schemas.openxmlformats.org/officeDocument/2006/relationships/hyperlink" Target="https://podminky.urs.cz/item/CS_URS_2021_02/977151227" TargetMode="External" /><Relationship Id="rId6" Type="http://schemas.openxmlformats.org/officeDocument/2006/relationships/hyperlink" Target="https://podminky.urs.cz/item/CS_URS_2021_02/997013211" TargetMode="External" /><Relationship Id="rId7" Type="http://schemas.openxmlformats.org/officeDocument/2006/relationships/hyperlink" Target="https://podminky.urs.cz/item/CS_URS_2021_02/997013501" TargetMode="External" /><Relationship Id="rId8" Type="http://schemas.openxmlformats.org/officeDocument/2006/relationships/hyperlink" Target="https://podminky.urs.cz/item/CS_URS_2021_02/997013509" TargetMode="External" /><Relationship Id="rId9" Type="http://schemas.openxmlformats.org/officeDocument/2006/relationships/hyperlink" Target="https://podminky.urs.cz/item/CS_URS_2021_02/997013603" TargetMode="External" /><Relationship Id="rId10" Type="http://schemas.openxmlformats.org/officeDocument/2006/relationships/hyperlink" Target="https://podminky.urs.cz/item/CS_URS_2021_02/998018001" TargetMode="External" /><Relationship Id="rId11" Type="http://schemas.openxmlformats.org/officeDocument/2006/relationships/hyperlink" Target="https://podminky.urs.cz/item/CS_URS_2021_02/751111051" TargetMode="External" /><Relationship Id="rId12" Type="http://schemas.openxmlformats.org/officeDocument/2006/relationships/hyperlink" Target="https://podminky.urs.cz/item/CS_URS_2021_02/751111052" TargetMode="External" /><Relationship Id="rId13" Type="http://schemas.openxmlformats.org/officeDocument/2006/relationships/hyperlink" Target="https://podminky.urs.cz/item/CS_URS_2021_02/751111053" TargetMode="External" /><Relationship Id="rId14" Type="http://schemas.openxmlformats.org/officeDocument/2006/relationships/hyperlink" Target="https://podminky.urs.cz/item/CS_URS_2021_02/751398171" TargetMode="External" /><Relationship Id="rId15" Type="http://schemas.openxmlformats.org/officeDocument/2006/relationships/hyperlink" Target="https://podminky.urs.cz/item/CS_URS_2021_02/751511122" TargetMode="External" /><Relationship Id="rId16" Type="http://schemas.openxmlformats.org/officeDocument/2006/relationships/hyperlink" Target="https://podminky.urs.cz/item/CS_URS_2021_02/751514178" TargetMode="External" /><Relationship Id="rId17" Type="http://schemas.openxmlformats.org/officeDocument/2006/relationships/hyperlink" Target="https://podminky.urs.cz/item/CS_URS_2021_02/751514288" TargetMode="External" /><Relationship Id="rId18" Type="http://schemas.openxmlformats.org/officeDocument/2006/relationships/hyperlink" Target="https://podminky.urs.cz/item/CS_URS_2021_02/751514478" TargetMode="External" /><Relationship Id="rId19" Type="http://schemas.openxmlformats.org/officeDocument/2006/relationships/hyperlink" Target="https://podminky.urs.cz/item/CS_URS_2021_02/751514536" TargetMode="External" /><Relationship Id="rId20" Type="http://schemas.openxmlformats.org/officeDocument/2006/relationships/hyperlink" Target="https://podminky.urs.cz/item/CS_URS_2021_02/751514776" TargetMode="External" /><Relationship Id="rId21" Type="http://schemas.openxmlformats.org/officeDocument/2006/relationships/hyperlink" Target="https://podminky.urs.cz/item/CS_URS_2021_02/751537145" TargetMode="External" /><Relationship Id="rId22" Type="http://schemas.openxmlformats.org/officeDocument/2006/relationships/hyperlink" Target="https://podminky.urs.cz/item/CS_URS_2021_02/751537146" TargetMode="External" /><Relationship Id="rId23" Type="http://schemas.openxmlformats.org/officeDocument/2006/relationships/hyperlink" Target="https://podminky.urs.cz/item/CS_URS_2021_02/751537147" TargetMode="External" /><Relationship Id="rId24" Type="http://schemas.openxmlformats.org/officeDocument/2006/relationships/hyperlink" Target="https://podminky.urs.cz/item/CS_URS_2021_02/751537148" TargetMode="External" /><Relationship Id="rId25" Type="http://schemas.openxmlformats.org/officeDocument/2006/relationships/hyperlink" Target="https://podminky.urs.cz/item/CS_URS_2021_02/751613140" TargetMode="External" /><Relationship Id="rId26" Type="http://schemas.openxmlformats.org/officeDocument/2006/relationships/hyperlink" Target="https://podminky.urs.cz/item/CS_URS_2021_02/751613141" TargetMode="External" /><Relationship Id="rId27" Type="http://schemas.openxmlformats.org/officeDocument/2006/relationships/hyperlink" Target="https://podminky.urs.cz/item/CS_URS_2021_02/751691111" TargetMode="External" /><Relationship Id="rId28" Type="http://schemas.openxmlformats.org/officeDocument/2006/relationships/hyperlink" Target="https://podminky.urs.cz/item/CS_URS_2021_02/998751101" TargetMode="External" /><Relationship Id="rId29" Type="http://schemas.openxmlformats.org/officeDocument/2006/relationships/hyperlink" Target="https://podminky.urs.cz/item/CS_URS_2021_02/998751181" TargetMode="External" /><Relationship Id="rId3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2207-II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Vestavba sociálního zářízení do objektu Evangelického kostela ve Varnsdorfu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Varnsdorf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5. 5. 2022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Varnsdorf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Pavel Hruška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Pavel Hruška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ROUND(SUM(AS55:AS59),2)</f>
        <v>0</v>
      </c>
      <c r="AT54" s="107">
        <f>ROUND(SUM(AV54:AW54),2)</f>
        <v>0</v>
      </c>
      <c r="AU54" s="108">
        <f>ROUND(SUM(AU55:AU59),5)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ROUND(SUM(AZ55:AZ59),2)</f>
        <v>0</v>
      </c>
      <c r="BA54" s="107">
        <f>ROUND(SUM(BA55:BA59),2)</f>
        <v>0</v>
      </c>
      <c r="BB54" s="107">
        <f>ROUND(SUM(BB55:BB59),2)</f>
        <v>0</v>
      </c>
      <c r="BC54" s="107">
        <f>ROUND(SUM(BC55:BC59),2)</f>
        <v>0</v>
      </c>
      <c r="BD54" s="109">
        <f>ROUND(SUM(BD55:BD59),2)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0 - Vedlejší a ostatní...'!J30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'SO 0 - Vedlejší a ostatní...'!P85</f>
        <v>0</v>
      </c>
      <c r="AV55" s="121">
        <f>'SO 0 - Vedlejší a ostatní...'!J33</f>
        <v>0</v>
      </c>
      <c r="AW55" s="121">
        <f>'SO 0 - Vedlejší a ostatní...'!J34</f>
        <v>0</v>
      </c>
      <c r="AX55" s="121">
        <f>'SO 0 - Vedlejší a ostatní...'!J35</f>
        <v>0</v>
      </c>
      <c r="AY55" s="121">
        <f>'SO 0 - Vedlejší a ostatní...'!J36</f>
        <v>0</v>
      </c>
      <c r="AZ55" s="121">
        <f>'SO 0 - Vedlejší a ostatní...'!F33</f>
        <v>0</v>
      </c>
      <c r="BA55" s="121">
        <f>'SO 0 - Vedlejší a ostatní...'!F34</f>
        <v>0</v>
      </c>
      <c r="BB55" s="121">
        <f>'SO 0 - Vedlejší a ostatní...'!F35</f>
        <v>0</v>
      </c>
      <c r="BC55" s="121">
        <f>'SO 0 - Vedlejší a ostatní...'!F36</f>
        <v>0</v>
      </c>
      <c r="BD55" s="123">
        <f>'SO 0 - Vedlejší a ostatní...'!F37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16.5" customHeight="1">
      <c r="A56" s="112" t="s">
        <v>75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1 - Stavební úpravy'!J30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v>0</v>
      </c>
      <c r="AT56" s="121">
        <f>ROUND(SUM(AV56:AW56),2)</f>
        <v>0</v>
      </c>
      <c r="AU56" s="122">
        <f>'SO 1 - Stavební úpravy'!P99</f>
        <v>0</v>
      </c>
      <c r="AV56" s="121">
        <f>'SO 1 - Stavební úpravy'!J33</f>
        <v>0</v>
      </c>
      <c r="AW56" s="121">
        <f>'SO 1 - Stavební úpravy'!J34</f>
        <v>0</v>
      </c>
      <c r="AX56" s="121">
        <f>'SO 1 - Stavební úpravy'!J35</f>
        <v>0</v>
      </c>
      <c r="AY56" s="121">
        <f>'SO 1 - Stavební úpravy'!J36</f>
        <v>0</v>
      </c>
      <c r="AZ56" s="121">
        <f>'SO 1 - Stavební úpravy'!F33</f>
        <v>0</v>
      </c>
      <c r="BA56" s="121">
        <f>'SO 1 - Stavební úpravy'!F34</f>
        <v>0</v>
      </c>
      <c r="BB56" s="121">
        <f>'SO 1 - Stavební úpravy'!F35</f>
        <v>0</v>
      </c>
      <c r="BC56" s="121">
        <f>'SO 1 - Stavební úpravy'!F36</f>
        <v>0</v>
      </c>
      <c r="BD56" s="123">
        <f>'SO 1 - Stavební úpravy'!F37</f>
        <v>0</v>
      </c>
      <c r="BE56" s="7"/>
      <c r="BT56" s="124" t="s">
        <v>79</v>
      </c>
      <c r="BV56" s="124" t="s">
        <v>73</v>
      </c>
      <c r="BW56" s="124" t="s">
        <v>84</v>
      </c>
      <c r="BX56" s="124" t="s">
        <v>5</v>
      </c>
      <c r="CL56" s="124" t="s">
        <v>19</v>
      </c>
      <c r="CM56" s="124" t="s">
        <v>81</v>
      </c>
    </row>
    <row r="57" s="7" customFormat="1" ht="16.5" customHeight="1">
      <c r="A57" s="112" t="s">
        <v>75</v>
      </c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86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2 - ZIT'!J30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78</v>
      </c>
      <c r="AR57" s="119"/>
      <c r="AS57" s="120">
        <v>0</v>
      </c>
      <c r="AT57" s="121">
        <f>ROUND(SUM(AV57:AW57),2)</f>
        <v>0</v>
      </c>
      <c r="AU57" s="122">
        <f>'SO 2 - ZIT'!P91</f>
        <v>0</v>
      </c>
      <c r="AV57" s="121">
        <f>'SO 2 - ZIT'!J33</f>
        <v>0</v>
      </c>
      <c r="AW57" s="121">
        <f>'SO 2 - ZIT'!J34</f>
        <v>0</v>
      </c>
      <c r="AX57" s="121">
        <f>'SO 2 - ZIT'!J35</f>
        <v>0</v>
      </c>
      <c r="AY57" s="121">
        <f>'SO 2 - ZIT'!J36</f>
        <v>0</v>
      </c>
      <c r="AZ57" s="121">
        <f>'SO 2 - ZIT'!F33</f>
        <v>0</v>
      </c>
      <c r="BA57" s="121">
        <f>'SO 2 - ZIT'!F34</f>
        <v>0</v>
      </c>
      <c r="BB57" s="121">
        <f>'SO 2 - ZIT'!F35</f>
        <v>0</v>
      </c>
      <c r="BC57" s="121">
        <f>'SO 2 - ZIT'!F36</f>
        <v>0</v>
      </c>
      <c r="BD57" s="123">
        <f>'SO 2 - ZIT'!F37</f>
        <v>0</v>
      </c>
      <c r="BE57" s="7"/>
      <c r="BT57" s="124" t="s">
        <v>79</v>
      </c>
      <c r="BV57" s="124" t="s">
        <v>73</v>
      </c>
      <c r="BW57" s="124" t="s">
        <v>87</v>
      </c>
      <c r="BX57" s="124" t="s">
        <v>5</v>
      </c>
      <c r="CL57" s="124" t="s">
        <v>19</v>
      </c>
      <c r="CM57" s="124" t="s">
        <v>81</v>
      </c>
    </row>
    <row r="58" s="7" customFormat="1" ht="16.5" customHeight="1">
      <c r="A58" s="112" t="s">
        <v>75</v>
      </c>
      <c r="B58" s="113"/>
      <c r="C58" s="114"/>
      <c r="D58" s="115" t="s">
        <v>88</v>
      </c>
      <c r="E58" s="115"/>
      <c r="F58" s="115"/>
      <c r="G58" s="115"/>
      <c r="H58" s="115"/>
      <c r="I58" s="116"/>
      <c r="J58" s="115" t="s">
        <v>89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3 - Vzduchotechnika'!J30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78</v>
      </c>
      <c r="AR58" s="119"/>
      <c r="AS58" s="120">
        <v>0</v>
      </c>
      <c r="AT58" s="121">
        <f>ROUND(SUM(AV58:AW58),2)</f>
        <v>0</v>
      </c>
      <c r="AU58" s="122">
        <f>'SO 3 - Vzduchotechnika'!P86</f>
        <v>0</v>
      </c>
      <c r="AV58" s="121">
        <f>'SO 3 - Vzduchotechnika'!J33</f>
        <v>0</v>
      </c>
      <c r="AW58" s="121">
        <f>'SO 3 - Vzduchotechnika'!J34</f>
        <v>0</v>
      </c>
      <c r="AX58" s="121">
        <f>'SO 3 - Vzduchotechnika'!J35</f>
        <v>0</v>
      </c>
      <c r="AY58" s="121">
        <f>'SO 3 - Vzduchotechnika'!J36</f>
        <v>0</v>
      </c>
      <c r="AZ58" s="121">
        <f>'SO 3 - Vzduchotechnika'!F33</f>
        <v>0</v>
      </c>
      <c r="BA58" s="121">
        <f>'SO 3 - Vzduchotechnika'!F34</f>
        <v>0</v>
      </c>
      <c r="BB58" s="121">
        <f>'SO 3 - Vzduchotechnika'!F35</f>
        <v>0</v>
      </c>
      <c r="BC58" s="121">
        <f>'SO 3 - Vzduchotechnika'!F36</f>
        <v>0</v>
      </c>
      <c r="BD58" s="123">
        <f>'SO 3 - Vzduchotechnika'!F37</f>
        <v>0</v>
      </c>
      <c r="BE58" s="7"/>
      <c r="BT58" s="124" t="s">
        <v>79</v>
      </c>
      <c r="BV58" s="124" t="s">
        <v>73</v>
      </c>
      <c r="BW58" s="124" t="s">
        <v>90</v>
      </c>
      <c r="BX58" s="124" t="s">
        <v>5</v>
      </c>
      <c r="CL58" s="124" t="s">
        <v>19</v>
      </c>
      <c r="CM58" s="124" t="s">
        <v>81</v>
      </c>
    </row>
    <row r="59" s="7" customFormat="1" ht="16.5" customHeight="1">
      <c r="A59" s="112" t="s">
        <v>75</v>
      </c>
      <c r="B59" s="113"/>
      <c r="C59" s="114"/>
      <c r="D59" s="115" t="s">
        <v>91</v>
      </c>
      <c r="E59" s="115"/>
      <c r="F59" s="115"/>
      <c r="G59" s="115"/>
      <c r="H59" s="115"/>
      <c r="I59" s="116"/>
      <c r="J59" s="115" t="s">
        <v>92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 4 - Elektroinstalace'!J30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78</v>
      </c>
      <c r="AR59" s="119"/>
      <c r="AS59" s="125">
        <v>0</v>
      </c>
      <c r="AT59" s="126">
        <f>ROUND(SUM(AV59:AW59),2)</f>
        <v>0</v>
      </c>
      <c r="AU59" s="127">
        <f>'SO 4 - Elektroinstalace'!P83</f>
        <v>0</v>
      </c>
      <c r="AV59" s="126">
        <f>'SO 4 - Elektroinstalace'!J33</f>
        <v>0</v>
      </c>
      <c r="AW59" s="126">
        <f>'SO 4 - Elektroinstalace'!J34</f>
        <v>0</v>
      </c>
      <c r="AX59" s="126">
        <f>'SO 4 - Elektroinstalace'!J35</f>
        <v>0</v>
      </c>
      <c r="AY59" s="126">
        <f>'SO 4 - Elektroinstalace'!J36</f>
        <v>0</v>
      </c>
      <c r="AZ59" s="126">
        <f>'SO 4 - Elektroinstalace'!F33</f>
        <v>0</v>
      </c>
      <c r="BA59" s="126">
        <f>'SO 4 - Elektroinstalace'!F34</f>
        <v>0</v>
      </c>
      <c r="BB59" s="126">
        <f>'SO 4 - Elektroinstalace'!F35</f>
        <v>0</v>
      </c>
      <c r="BC59" s="126">
        <f>'SO 4 - Elektroinstalace'!F36</f>
        <v>0</v>
      </c>
      <c r="BD59" s="128">
        <f>'SO 4 - Elektroinstalace'!F37</f>
        <v>0</v>
      </c>
      <c r="BE59" s="7"/>
      <c r="BT59" s="124" t="s">
        <v>79</v>
      </c>
      <c r="BV59" s="124" t="s">
        <v>73</v>
      </c>
      <c r="BW59" s="124" t="s">
        <v>93</v>
      </c>
      <c r="BX59" s="124" t="s">
        <v>5</v>
      </c>
      <c r="CL59" s="124" t="s">
        <v>19</v>
      </c>
      <c r="CM59" s="124" t="s">
        <v>81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46FL+bzF2q+HEUw3SvKDQl1Mwwz0smpBXDy8cGS8JOpfX4/Ep9a5aW6mc3OPDxOYrxanlFA0QMFjIudqV4qE+w==" hashValue="JJ82LPkAUSaTjFnySYdTK5lpzsvIUp5Vcje8NMBWtR1uoOFfotPCimgenuN7jQI6aI0c78905t/PE6vSiVrOkg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 - Vedlejší a ostatní...'!C2" display="/"/>
    <hyperlink ref="A56" location="'SO 1 - Stavební úpravy'!C2" display="/"/>
    <hyperlink ref="A57" location="'SO 2 - ZIT'!C2" display="/"/>
    <hyperlink ref="A58" location="'SO 3 - Vzduchotechnika'!C2" display="/"/>
    <hyperlink ref="A59" location="'SO 4 - Elektroinstala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zakázky'!K6</f>
        <v>Vestavba sociálního zářízení do objektu Evangelického kostela ve Varnsdorfu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zakázky'!AN8</f>
        <v>5. 5. 2022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28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ROUND((SUM(BE85:BE107)),  2)</f>
        <v>0</v>
      </c>
      <c r="G33" s="39"/>
      <c r="H33" s="39"/>
      <c r="I33" s="149">
        <v>0.20999999999999999</v>
      </c>
      <c r="J33" s="148">
        <f>ROUND(((SUM(BE85:BE107))*I33),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ROUND((SUM(BF85:BF107)),  2)</f>
        <v>0</v>
      </c>
      <c r="G34" s="39"/>
      <c r="H34" s="39"/>
      <c r="I34" s="149">
        <v>0.14999999999999999</v>
      </c>
      <c r="J34" s="148">
        <f>ROUND(((SUM(BF85:BF107))*I34),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ROUND((SUM(BG85:BG107)),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ROUND((SUM(BH85:BH107)),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ROUND((SUM(BI85:BI107)),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Vestavba sociálního zářízení do objektu Evangelického kostela ve Varnsdorfu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Varnsdorf</v>
      </c>
      <c r="G52" s="41"/>
      <c r="H52" s="41"/>
      <c r="I52" s="33" t="s">
        <v>23</v>
      </c>
      <c r="J52" s="73" t="str">
        <f>IF(J12="","",J12)</f>
        <v>5. 5. 2022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Varnsdorf</v>
      </c>
      <c r="G54" s="41"/>
      <c r="H54" s="41"/>
      <c r="I54" s="33" t="s">
        <v>31</v>
      </c>
      <c r="J54" s="37" t="str">
        <f>E21</f>
        <v>Pavel Hruška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Pavel Hruška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101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102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103</v>
      </c>
      <c r="E62" s="175"/>
      <c r="F62" s="175"/>
      <c r="G62" s="175"/>
      <c r="H62" s="175"/>
      <c r="I62" s="175"/>
      <c r="J62" s="176">
        <f>J92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104</v>
      </c>
      <c r="E63" s="175"/>
      <c r="F63" s="175"/>
      <c r="G63" s="175"/>
      <c r="H63" s="175"/>
      <c r="I63" s="175"/>
      <c r="J63" s="176">
        <f>J95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105</v>
      </c>
      <c r="E64" s="175"/>
      <c r="F64" s="175"/>
      <c r="G64" s="175"/>
      <c r="H64" s="175"/>
      <c r="I64" s="175"/>
      <c r="J64" s="176">
        <f>J100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106</v>
      </c>
      <c r="E65" s="175"/>
      <c r="F65" s="175"/>
      <c r="G65" s="175"/>
      <c r="H65" s="175"/>
      <c r="I65" s="175"/>
      <c r="J65" s="176">
        <f>J103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107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Vestavba sociálního zářízení do objektu Evangelického kostela ve Varnsdorfu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95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 0 - Vedlejší a ostatní náklady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Varnsdorf</v>
      </c>
      <c r="G79" s="41"/>
      <c r="H79" s="41"/>
      <c r="I79" s="33" t="s">
        <v>23</v>
      </c>
      <c r="J79" s="73" t="str">
        <f>IF(J12="","",J12)</f>
        <v>5. 5. 2022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Město Varnsdorf</v>
      </c>
      <c r="G81" s="41"/>
      <c r="H81" s="41"/>
      <c r="I81" s="33" t="s">
        <v>31</v>
      </c>
      <c r="J81" s="37" t="str">
        <f>E21</f>
        <v>Pavel Hruška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34</v>
      </c>
      <c r="J82" s="37" t="str">
        <f>E24</f>
        <v>Pavel Hruška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108</v>
      </c>
      <c r="D84" s="181" t="s">
        <v>56</v>
      </c>
      <c r="E84" s="181" t="s">
        <v>52</v>
      </c>
      <c r="F84" s="181" t="s">
        <v>53</v>
      </c>
      <c r="G84" s="181" t="s">
        <v>109</v>
      </c>
      <c r="H84" s="181" t="s">
        <v>110</v>
      </c>
      <c r="I84" s="181" t="s">
        <v>111</v>
      </c>
      <c r="J84" s="181" t="s">
        <v>99</v>
      </c>
      <c r="K84" s="182" t="s">
        <v>112</v>
      </c>
      <c r="L84" s="183"/>
      <c r="M84" s="93" t="s">
        <v>19</v>
      </c>
      <c r="N84" s="94" t="s">
        <v>41</v>
      </c>
      <c r="O84" s="94" t="s">
        <v>113</v>
      </c>
      <c r="P84" s="94" t="s">
        <v>114</v>
      </c>
      <c r="Q84" s="94" t="s">
        <v>115</v>
      </c>
      <c r="R84" s="94" t="s">
        <v>116</v>
      </c>
      <c r="S84" s="94" t="s">
        <v>117</v>
      </c>
      <c r="T84" s="95" t="s">
        <v>118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119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0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70</v>
      </c>
      <c r="AU85" s="18" t="s">
        <v>100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70</v>
      </c>
      <c r="E86" s="192" t="s">
        <v>120</v>
      </c>
      <c r="F86" s="192" t="s">
        <v>121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P87+P92+P95+P100+P103</f>
        <v>0</v>
      </c>
      <c r="Q86" s="197"/>
      <c r="R86" s="198">
        <f>R87+R92+R95+R100+R103</f>
        <v>0</v>
      </c>
      <c r="S86" s="197"/>
      <c r="T86" s="199">
        <f>T87+T92+T95+T100+T103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122</v>
      </c>
      <c r="AT86" s="201" t="s">
        <v>70</v>
      </c>
      <c r="AU86" s="201" t="s">
        <v>71</v>
      </c>
      <c r="AY86" s="200" t="s">
        <v>123</v>
      </c>
      <c r="BK86" s="202">
        <f>BK87+BK92+BK95+BK100+BK103</f>
        <v>0</v>
      </c>
    </row>
    <row r="87" s="12" customFormat="1" ht="22.8" customHeight="1">
      <c r="A87" s="12"/>
      <c r="B87" s="189"/>
      <c r="C87" s="190"/>
      <c r="D87" s="191" t="s">
        <v>70</v>
      </c>
      <c r="E87" s="203" t="s">
        <v>124</v>
      </c>
      <c r="F87" s="203" t="s">
        <v>125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SUM(P88:P91)</f>
        <v>0</v>
      </c>
      <c r="Q87" s="197"/>
      <c r="R87" s="198">
        <f>SUM(R88:R91)</f>
        <v>0</v>
      </c>
      <c r="S87" s="197"/>
      <c r="T87" s="199">
        <f>SUM(T88:T91)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122</v>
      </c>
      <c r="AT87" s="201" t="s">
        <v>70</v>
      </c>
      <c r="AU87" s="201" t="s">
        <v>79</v>
      </c>
      <c r="AY87" s="200" t="s">
        <v>123</v>
      </c>
      <c r="BK87" s="202">
        <f>SUM(BK88:BK91)</f>
        <v>0</v>
      </c>
    </row>
    <row r="88" s="2" customFormat="1" ht="16.5" customHeight="1">
      <c r="A88" s="39"/>
      <c r="B88" s="40"/>
      <c r="C88" s="205" t="s">
        <v>79</v>
      </c>
      <c r="D88" s="205" t="s">
        <v>126</v>
      </c>
      <c r="E88" s="206" t="s">
        <v>127</v>
      </c>
      <c r="F88" s="207" t="s">
        <v>128</v>
      </c>
      <c r="G88" s="208" t="s">
        <v>129</v>
      </c>
      <c r="H88" s="209">
        <v>1</v>
      </c>
      <c r="I88" s="210"/>
      <c r="J88" s="211">
        <f>ROUND(I88*H88,2)</f>
        <v>0</v>
      </c>
      <c r="K88" s="207" t="s">
        <v>130</v>
      </c>
      <c r="L88" s="45"/>
      <c r="M88" s="212" t="s">
        <v>19</v>
      </c>
      <c r="N88" s="213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131</v>
      </c>
      <c r="AT88" s="216" t="s">
        <v>126</v>
      </c>
      <c r="AU88" s="216" t="s">
        <v>81</v>
      </c>
      <c r="AY88" s="18" t="s">
        <v>123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131</v>
      </c>
      <c r="BM88" s="216" t="s">
        <v>132</v>
      </c>
    </row>
    <row r="89" s="2" customFormat="1">
      <c r="A89" s="39"/>
      <c r="B89" s="40"/>
      <c r="C89" s="41"/>
      <c r="D89" s="218" t="s">
        <v>133</v>
      </c>
      <c r="E89" s="41"/>
      <c r="F89" s="219" t="s">
        <v>134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133</v>
      </c>
      <c r="AU89" s="18" t="s">
        <v>81</v>
      </c>
    </row>
    <row r="90" s="2" customFormat="1" ht="16.5" customHeight="1">
      <c r="A90" s="39"/>
      <c r="B90" s="40"/>
      <c r="C90" s="205" t="s">
        <v>81</v>
      </c>
      <c r="D90" s="205" t="s">
        <v>126</v>
      </c>
      <c r="E90" s="206" t="s">
        <v>135</v>
      </c>
      <c r="F90" s="207" t="s">
        <v>136</v>
      </c>
      <c r="G90" s="208" t="s">
        <v>129</v>
      </c>
      <c r="H90" s="209">
        <v>1</v>
      </c>
      <c r="I90" s="210"/>
      <c r="J90" s="211">
        <f>ROUND(I90*H90,2)</f>
        <v>0</v>
      </c>
      <c r="K90" s="207" t="s">
        <v>130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131</v>
      </c>
      <c r="AT90" s="216" t="s">
        <v>126</v>
      </c>
      <c r="AU90" s="216" t="s">
        <v>81</v>
      </c>
      <c r="AY90" s="18" t="s">
        <v>123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131</v>
      </c>
      <c r="BM90" s="216" t="s">
        <v>137</v>
      </c>
    </row>
    <row r="91" s="2" customFormat="1">
      <c r="A91" s="39"/>
      <c r="B91" s="40"/>
      <c r="C91" s="41"/>
      <c r="D91" s="218" t="s">
        <v>133</v>
      </c>
      <c r="E91" s="41"/>
      <c r="F91" s="219" t="s">
        <v>138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133</v>
      </c>
      <c r="AU91" s="18" t="s">
        <v>81</v>
      </c>
    </row>
    <row r="92" s="12" customFormat="1" ht="22.8" customHeight="1">
      <c r="A92" s="12"/>
      <c r="B92" s="189"/>
      <c r="C92" s="190"/>
      <c r="D92" s="191" t="s">
        <v>70</v>
      </c>
      <c r="E92" s="203" t="s">
        <v>139</v>
      </c>
      <c r="F92" s="203" t="s">
        <v>140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SUM(P93:P94)</f>
        <v>0</v>
      </c>
      <c r="Q92" s="197"/>
      <c r="R92" s="198">
        <f>SUM(R93:R94)</f>
        <v>0</v>
      </c>
      <c r="S92" s="197"/>
      <c r="T92" s="199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122</v>
      </c>
      <c r="AT92" s="201" t="s">
        <v>70</v>
      </c>
      <c r="AU92" s="201" t="s">
        <v>79</v>
      </c>
      <c r="AY92" s="200" t="s">
        <v>123</v>
      </c>
      <c r="BK92" s="202">
        <f>SUM(BK93:BK94)</f>
        <v>0</v>
      </c>
    </row>
    <row r="93" s="2" customFormat="1" ht="16.5" customHeight="1">
      <c r="A93" s="39"/>
      <c r="B93" s="40"/>
      <c r="C93" s="205" t="s">
        <v>141</v>
      </c>
      <c r="D93" s="205" t="s">
        <v>126</v>
      </c>
      <c r="E93" s="206" t="s">
        <v>142</v>
      </c>
      <c r="F93" s="207" t="s">
        <v>140</v>
      </c>
      <c r="G93" s="208" t="s">
        <v>129</v>
      </c>
      <c r="H93" s="209">
        <v>1</v>
      </c>
      <c r="I93" s="210"/>
      <c r="J93" s="211">
        <f>ROUND(I93*H93,2)</f>
        <v>0</v>
      </c>
      <c r="K93" s="207" t="s">
        <v>130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131</v>
      </c>
      <c r="AT93" s="216" t="s">
        <v>126</v>
      </c>
      <c r="AU93" s="216" t="s">
        <v>81</v>
      </c>
      <c r="AY93" s="18" t="s">
        <v>123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131</v>
      </c>
      <c r="BM93" s="216" t="s">
        <v>143</v>
      </c>
    </row>
    <row r="94" s="2" customFormat="1">
      <c r="A94" s="39"/>
      <c r="B94" s="40"/>
      <c r="C94" s="41"/>
      <c r="D94" s="218" t="s">
        <v>133</v>
      </c>
      <c r="E94" s="41"/>
      <c r="F94" s="219" t="s">
        <v>144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133</v>
      </c>
      <c r="AU94" s="18" t="s">
        <v>81</v>
      </c>
    </row>
    <row r="95" s="12" customFormat="1" ht="22.8" customHeight="1">
      <c r="A95" s="12"/>
      <c r="B95" s="189"/>
      <c r="C95" s="190"/>
      <c r="D95" s="191" t="s">
        <v>70</v>
      </c>
      <c r="E95" s="203" t="s">
        <v>145</v>
      </c>
      <c r="F95" s="203" t="s">
        <v>146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SUM(P96:P99)</f>
        <v>0</v>
      </c>
      <c r="Q95" s="197"/>
      <c r="R95" s="198">
        <f>SUM(R96:R99)</f>
        <v>0</v>
      </c>
      <c r="S95" s="197"/>
      <c r="T95" s="199">
        <f>SUM(T96:T99)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122</v>
      </c>
      <c r="AT95" s="201" t="s">
        <v>70</v>
      </c>
      <c r="AU95" s="201" t="s">
        <v>79</v>
      </c>
      <c r="AY95" s="200" t="s">
        <v>123</v>
      </c>
      <c r="BK95" s="202">
        <f>SUM(BK96:BK99)</f>
        <v>0</v>
      </c>
    </row>
    <row r="96" s="2" customFormat="1" ht="16.5" customHeight="1">
      <c r="A96" s="39"/>
      <c r="B96" s="40"/>
      <c r="C96" s="205" t="s">
        <v>147</v>
      </c>
      <c r="D96" s="205" t="s">
        <v>126</v>
      </c>
      <c r="E96" s="206" t="s">
        <v>148</v>
      </c>
      <c r="F96" s="207" t="s">
        <v>149</v>
      </c>
      <c r="G96" s="208" t="s">
        <v>129</v>
      </c>
      <c r="H96" s="209">
        <v>1</v>
      </c>
      <c r="I96" s="210"/>
      <c r="J96" s="211">
        <f>ROUND(I96*H96,2)</f>
        <v>0</v>
      </c>
      <c r="K96" s="207" t="s">
        <v>130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131</v>
      </c>
      <c r="AT96" s="216" t="s">
        <v>126</v>
      </c>
      <c r="AU96" s="216" t="s">
        <v>81</v>
      </c>
      <c r="AY96" s="18" t="s">
        <v>123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131</v>
      </c>
      <c r="BM96" s="216" t="s">
        <v>150</v>
      </c>
    </row>
    <row r="97" s="2" customFormat="1">
      <c r="A97" s="39"/>
      <c r="B97" s="40"/>
      <c r="C97" s="41"/>
      <c r="D97" s="218" t="s">
        <v>133</v>
      </c>
      <c r="E97" s="41"/>
      <c r="F97" s="219" t="s">
        <v>151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133</v>
      </c>
      <c r="AU97" s="18" t="s">
        <v>81</v>
      </c>
    </row>
    <row r="98" s="2" customFormat="1" ht="16.5" customHeight="1">
      <c r="A98" s="39"/>
      <c r="B98" s="40"/>
      <c r="C98" s="205" t="s">
        <v>122</v>
      </c>
      <c r="D98" s="205" t="s">
        <v>126</v>
      </c>
      <c r="E98" s="206" t="s">
        <v>152</v>
      </c>
      <c r="F98" s="207" t="s">
        <v>153</v>
      </c>
      <c r="G98" s="208" t="s">
        <v>129</v>
      </c>
      <c r="H98" s="209">
        <v>1</v>
      </c>
      <c r="I98" s="210"/>
      <c r="J98" s="211">
        <f>ROUND(I98*H98,2)</f>
        <v>0</v>
      </c>
      <c r="K98" s="207" t="s">
        <v>130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131</v>
      </c>
      <c r="AT98" s="216" t="s">
        <v>126</v>
      </c>
      <c r="AU98" s="216" t="s">
        <v>81</v>
      </c>
      <c r="AY98" s="18" t="s">
        <v>123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131</v>
      </c>
      <c r="BM98" s="216" t="s">
        <v>154</v>
      </c>
    </row>
    <row r="99" s="2" customFormat="1">
      <c r="A99" s="39"/>
      <c r="B99" s="40"/>
      <c r="C99" s="41"/>
      <c r="D99" s="218" t="s">
        <v>133</v>
      </c>
      <c r="E99" s="41"/>
      <c r="F99" s="219" t="s">
        <v>155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133</v>
      </c>
      <c r="AU99" s="18" t="s">
        <v>81</v>
      </c>
    </row>
    <row r="100" s="12" customFormat="1" ht="22.8" customHeight="1">
      <c r="A100" s="12"/>
      <c r="B100" s="189"/>
      <c r="C100" s="190"/>
      <c r="D100" s="191" t="s">
        <v>70</v>
      </c>
      <c r="E100" s="203" t="s">
        <v>156</v>
      </c>
      <c r="F100" s="203" t="s">
        <v>157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f>SUM(P101:P102)</f>
        <v>0</v>
      </c>
      <c r="Q100" s="197"/>
      <c r="R100" s="198">
        <f>SUM(R101:R102)</f>
        <v>0</v>
      </c>
      <c r="S100" s="197"/>
      <c r="T100" s="199">
        <f>SUM(T101:T102)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122</v>
      </c>
      <c r="AT100" s="201" t="s">
        <v>70</v>
      </c>
      <c r="AU100" s="201" t="s">
        <v>79</v>
      </c>
      <c r="AY100" s="200" t="s">
        <v>123</v>
      </c>
      <c r="BK100" s="202">
        <f>SUM(BK101:BK102)</f>
        <v>0</v>
      </c>
    </row>
    <row r="101" s="2" customFormat="1" ht="16.5" customHeight="1">
      <c r="A101" s="39"/>
      <c r="B101" s="40"/>
      <c r="C101" s="205" t="s">
        <v>158</v>
      </c>
      <c r="D101" s="205" t="s">
        <v>126</v>
      </c>
      <c r="E101" s="206" t="s">
        <v>159</v>
      </c>
      <c r="F101" s="207" t="s">
        <v>160</v>
      </c>
      <c r="G101" s="208" t="s">
        <v>129</v>
      </c>
      <c r="H101" s="209">
        <v>1</v>
      </c>
      <c r="I101" s="210"/>
      <c r="J101" s="211">
        <f>ROUND(I101*H101,2)</f>
        <v>0</v>
      </c>
      <c r="K101" s="207" t="s">
        <v>130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131</v>
      </c>
      <c r="AT101" s="216" t="s">
        <v>126</v>
      </c>
      <c r="AU101" s="216" t="s">
        <v>81</v>
      </c>
      <c r="AY101" s="18" t="s">
        <v>123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131</v>
      </c>
      <c r="BM101" s="216" t="s">
        <v>161</v>
      </c>
    </row>
    <row r="102" s="2" customFormat="1">
      <c r="A102" s="39"/>
      <c r="B102" s="40"/>
      <c r="C102" s="41"/>
      <c r="D102" s="218" t="s">
        <v>133</v>
      </c>
      <c r="E102" s="41"/>
      <c r="F102" s="219" t="s">
        <v>162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133</v>
      </c>
      <c r="AU102" s="18" t="s">
        <v>81</v>
      </c>
    </row>
    <row r="103" s="12" customFormat="1" ht="22.8" customHeight="1">
      <c r="A103" s="12"/>
      <c r="B103" s="189"/>
      <c r="C103" s="190"/>
      <c r="D103" s="191" t="s">
        <v>70</v>
      </c>
      <c r="E103" s="203" t="s">
        <v>163</v>
      </c>
      <c r="F103" s="203" t="s">
        <v>164</v>
      </c>
      <c r="G103" s="190"/>
      <c r="H103" s="190"/>
      <c r="I103" s="193"/>
      <c r="J103" s="204">
        <f>BK103</f>
        <v>0</v>
      </c>
      <c r="K103" s="190"/>
      <c r="L103" s="195"/>
      <c r="M103" s="196"/>
      <c r="N103" s="197"/>
      <c r="O103" s="197"/>
      <c r="P103" s="198">
        <f>SUM(P104:P107)</f>
        <v>0</v>
      </c>
      <c r="Q103" s="197"/>
      <c r="R103" s="198">
        <f>SUM(R104:R107)</f>
        <v>0</v>
      </c>
      <c r="S103" s="197"/>
      <c r="T103" s="199">
        <f>SUM(T104:T107)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0" t="s">
        <v>122</v>
      </c>
      <c r="AT103" s="201" t="s">
        <v>70</v>
      </c>
      <c r="AU103" s="201" t="s">
        <v>79</v>
      </c>
      <c r="AY103" s="200" t="s">
        <v>123</v>
      </c>
      <c r="BK103" s="202">
        <f>SUM(BK104:BK107)</f>
        <v>0</v>
      </c>
    </row>
    <row r="104" s="2" customFormat="1" ht="16.5" customHeight="1">
      <c r="A104" s="39"/>
      <c r="B104" s="40"/>
      <c r="C104" s="205" t="s">
        <v>165</v>
      </c>
      <c r="D104" s="205" t="s">
        <v>126</v>
      </c>
      <c r="E104" s="206" t="s">
        <v>166</v>
      </c>
      <c r="F104" s="207" t="s">
        <v>164</v>
      </c>
      <c r="G104" s="208" t="s">
        <v>129</v>
      </c>
      <c r="H104" s="209">
        <v>1</v>
      </c>
      <c r="I104" s="210"/>
      <c r="J104" s="211">
        <f>ROUND(I104*H104,2)</f>
        <v>0</v>
      </c>
      <c r="K104" s="207" t="s">
        <v>130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131</v>
      </c>
      <c r="AT104" s="216" t="s">
        <v>126</v>
      </c>
      <c r="AU104" s="216" t="s">
        <v>81</v>
      </c>
      <c r="AY104" s="18" t="s">
        <v>123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131</v>
      </c>
      <c r="BM104" s="216" t="s">
        <v>167</v>
      </c>
    </row>
    <row r="105" s="2" customFormat="1">
      <c r="A105" s="39"/>
      <c r="B105" s="40"/>
      <c r="C105" s="41"/>
      <c r="D105" s="218" t="s">
        <v>133</v>
      </c>
      <c r="E105" s="41"/>
      <c r="F105" s="219" t="s">
        <v>168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133</v>
      </c>
      <c r="AU105" s="18" t="s">
        <v>81</v>
      </c>
    </row>
    <row r="106" s="2" customFormat="1" ht="16.5" customHeight="1">
      <c r="A106" s="39"/>
      <c r="B106" s="40"/>
      <c r="C106" s="205" t="s">
        <v>169</v>
      </c>
      <c r="D106" s="205" t="s">
        <v>126</v>
      </c>
      <c r="E106" s="206" t="s">
        <v>170</v>
      </c>
      <c r="F106" s="207" t="s">
        <v>171</v>
      </c>
      <c r="G106" s="208" t="s">
        <v>129</v>
      </c>
      <c r="H106" s="209">
        <v>1</v>
      </c>
      <c r="I106" s="210"/>
      <c r="J106" s="211">
        <f>ROUND(I106*H106,2)</f>
        <v>0</v>
      </c>
      <c r="K106" s="207" t="s">
        <v>130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131</v>
      </c>
      <c r="AT106" s="216" t="s">
        <v>126</v>
      </c>
      <c r="AU106" s="216" t="s">
        <v>81</v>
      </c>
      <c r="AY106" s="18" t="s">
        <v>123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131</v>
      </c>
      <c r="BM106" s="216" t="s">
        <v>172</v>
      </c>
    </row>
    <row r="107" s="2" customFormat="1">
      <c r="A107" s="39"/>
      <c r="B107" s="40"/>
      <c r="C107" s="41"/>
      <c r="D107" s="218" t="s">
        <v>133</v>
      </c>
      <c r="E107" s="41"/>
      <c r="F107" s="219" t="s">
        <v>173</v>
      </c>
      <c r="G107" s="41"/>
      <c r="H107" s="41"/>
      <c r="I107" s="220"/>
      <c r="J107" s="41"/>
      <c r="K107" s="41"/>
      <c r="L107" s="45"/>
      <c r="M107" s="223"/>
      <c r="N107" s="224"/>
      <c r="O107" s="225"/>
      <c r="P107" s="225"/>
      <c r="Q107" s="225"/>
      <c r="R107" s="225"/>
      <c r="S107" s="225"/>
      <c r="T107" s="22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133</v>
      </c>
      <c r="AU107" s="18" t="s">
        <v>81</v>
      </c>
    </row>
    <row r="108" s="2" customFormat="1" ht="6.96" customHeight="1">
      <c r="A108" s="39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45"/>
      <c r="M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</sheetData>
  <sheetProtection sheet="1" autoFilter="0" formatColumns="0" formatRows="0" objects="1" scenarios="1" spinCount="100000" saltValue="jGzFa6nYZT70QtzsQH5XTsSaE2U/2GIuwtQHzXluZGd9Y2pS8Slx4+3o8qWFyYtS57oehvFfo+0o21b+X7O2Ug==" hashValue="kqwgfb2jr+gQzvgh8P/GZur6QwbrBB8JmEv3U1RGMWIwYQbPBadgJKkPl4XgMD2UONobsxoKmzO5ukwV9jHNCA==" algorithmName="SHA-512" password="CC35"/>
  <autoFilter ref="C84:K10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1_02/011464000"/>
    <hyperlink ref="F91" r:id="rId2" display="https://podminky.urs.cz/item/CS_URS_2021_02/013254000"/>
    <hyperlink ref="F94" r:id="rId3" display="https://podminky.urs.cz/item/CS_URS_2021_02/030001000"/>
    <hyperlink ref="F97" r:id="rId4" display="https://podminky.urs.cz/item/CS_URS_2021_02/044002000"/>
    <hyperlink ref="F99" r:id="rId5" display="https://podminky.urs.cz/item/CS_URS_2021_02/045002000"/>
    <hyperlink ref="F102" r:id="rId6" display="https://podminky.urs.cz/item/CS_URS_2021_02/073002000"/>
    <hyperlink ref="F105" r:id="rId7" display="https://podminky.urs.cz/item/CS_URS_2021_02/090001000"/>
    <hyperlink ref="F107" r:id="rId8" display="https://podminky.urs.cz/item/CS_URS_2021_02/09140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zakázky'!K6</f>
        <v>Vestavba sociálního zářízení do objektu Evangelického kostela ve Varnsdorfu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174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zakázky'!AN8</f>
        <v>5. 5. 2022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28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ROUND(J99,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ROUND((SUM(BE99:BE694)),  2)</f>
        <v>0</v>
      </c>
      <c r="G33" s="39"/>
      <c r="H33" s="39"/>
      <c r="I33" s="149">
        <v>0.20999999999999999</v>
      </c>
      <c r="J33" s="148">
        <f>ROUND(((SUM(BE99:BE694))*I33),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ROUND((SUM(BF99:BF694)),  2)</f>
        <v>0</v>
      </c>
      <c r="G34" s="39"/>
      <c r="H34" s="39"/>
      <c r="I34" s="149">
        <v>0.14999999999999999</v>
      </c>
      <c r="J34" s="148">
        <f>ROUND(((SUM(BF99:BF694))*I34),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ROUND((SUM(BG99:BG694)),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ROUND((SUM(BH99:BH694)),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ROUND((SUM(BI99:BI694)),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Vestavba sociálního zářízení do objektu Evangelického kostela ve Varnsdorfu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1 - Stavební úpravy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Varnsdorf</v>
      </c>
      <c r="G52" s="41"/>
      <c r="H52" s="41"/>
      <c r="I52" s="33" t="s">
        <v>23</v>
      </c>
      <c r="J52" s="73" t="str">
        <f>IF(J12="","",J12)</f>
        <v>5. 5. 2022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Varnsdorf</v>
      </c>
      <c r="G54" s="41"/>
      <c r="H54" s="41"/>
      <c r="I54" s="33" t="s">
        <v>31</v>
      </c>
      <c r="J54" s="37" t="str">
        <f>E21</f>
        <v>Pavel Hruška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Pavel Hruška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J99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175</v>
      </c>
      <c r="E60" s="169"/>
      <c r="F60" s="169"/>
      <c r="G60" s="169"/>
      <c r="H60" s="169"/>
      <c r="I60" s="169"/>
      <c r="J60" s="170">
        <f>J100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176</v>
      </c>
      <c r="E61" s="175"/>
      <c r="F61" s="175"/>
      <c r="G61" s="175"/>
      <c r="H61" s="175"/>
      <c r="I61" s="175"/>
      <c r="J61" s="176">
        <f>J101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177</v>
      </c>
      <c r="E62" s="175"/>
      <c r="F62" s="175"/>
      <c r="G62" s="175"/>
      <c r="H62" s="175"/>
      <c r="I62" s="175"/>
      <c r="J62" s="176">
        <f>J120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178</v>
      </c>
      <c r="E63" s="175"/>
      <c r="F63" s="175"/>
      <c r="G63" s="175"/>
      <c r="H63" s="175"/>
      <c r="I63" s="175"/>
      <c r="J63" s="176">
        <f>J135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179</v>
      </c>
      <c r="E64" s="175"/>
      <c r="F64" s="175"/>
      <c r="G64" s="175"/>
      <c r="H64" s="175"/>
      <c r="I64" s="175"/>
      <c r="J64" s="176">
        <f>J157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180</v>
      </c>
      <c r="E65" s="175"/>
      <c r="F65" s="175"/>
      <c r="G65" s="175"/>
      <c r="H65" s="175"/>
      <c r="I65" s="175"/>
      <c r="J65" s="176">
        <f>J162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181</v>
      </c>
      <c r="E66" s="175"/>
      <c r="F66" s="175"/>
      <c r="G66" s="175"/>
      <c r="H66" s="175"/>
      <c r="I66" s="175"/>
      <c r="J66" s="176">
        <f>J304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182</v>
      </c>
      <c r="E67" s="175"/>
      <c r="F67" s="175"/>
      <c r="G67" s="175"/>
      <c r="H67" s="175"/>
      <c r="I67" s="175"/>
      <c r="J67" s="176">
        <f>J327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183</v>
      </c>
      <c r="E68" s="175"/>
      <c r="F68" s="175"/>
      <c r="G68" s="175"/>
      <c r="H68" s="175"/>
      <c r="I68" s="175"/>
      <c r="J68" s="176">
        <f>J343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184</v>
      </c>
      <c r="E69" s="169"/>
      <c r="F69" s="169"/>
      <c r="G69" s="169"/>
      <c r="H69" s="169"/>
      <c r="I69" s="169"/>
      <c r="J69" s="170">
        <f>J346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185</v>
      </c>
      <c r="E70" s="175"/>
      <c r="F70" s="175"/>
      <c r="G70" s="175"/>
      <c r="H70" s="175"/>
      <c r="I70" s="175"/>
      <c r="J70" s="176">
        <f>J347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186</v>
      </c>
      <c r="E71" s="175"/>
      <c r="F71" s="175"/>
      <c r="G71" s="175"/>
      <c r="H71" s="175"/>
      <c r="I71" s="175"/>
      <c r="J71" s="176">
        <f>J376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187</v>
      </c>
      <c r="E72" s="175"/>
      <c r="F72" s="175"/>
      <c r="G72" s="175"/>
      <c r="H72" s="175"/>
      <c r="I72" s="175"/>
      <c r="J72" s="176">
        <f>J386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188</v>
      </c>
      <c r="E73" s="175"/>
      <c r="F73" s="175"/>
      <c r="G73" s="175"/>
      <c r="H73" s="175"/>
      <c r="I73" s="175"/>
      <c r="J73" s="176">
        <f>J390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189</v>
      </c>
      <c r="E74" s="175"/>
      <c r="F74" s="175"/>
      <c r="G74" s="175"/>
      <c r="H74" s="175"/>
      <c r="I74" s="175"/>
      <c r="J74" s="176">
        <f>J425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190</v>
      </c>
      <c r="E75" s="175"/>
      <c r="F75" s="175"/>
      <c r="G75" s="175"/>
      <c r="H75" s="175"/>
      <c r="I75" s="175"/>
      <c r="J75" s="176">
        <f>J428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191</v>
      </c>
      <c r="E76" s="175"/>
      <c r="F76" s="175"/>
      <c r="G76" s="175"/>
      <c r="H76" s="175"/>
      <c r="I76" s="175"/>
      <c r="J76" s="176">
        <f>J469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2"/>
      <c r="C77" s="173"/>
      <c r="D77" s="174" t="s">
        <v>192</v>
      </c>
      <c r="E77" s="175"/>
      <c r="F77" s="175"/>
      <c r="G77" s="175"/>
      <c r="H77" s="175"/>
      <c r="I77" s="175"/>
      <c r="J77" s="176">
        <f>J572</f>
        <v>0</v>
      </c>
      <c r="K77" s="173"/>
      <c r="L77" s="17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2"/>
      <c r="C78" s="173"/>
      <c r="D78" s="174" t="s">
        <v>193</v>
      </c>
      <c r="E78" s="175"/>
      <c r="F78" s="175"/>
      <c r="G78" s="175"/>
      <c r="H78" s="175"/>
      <c r="I78" s="175"/>
      <c r="J78" s="176">
        <f>J631</f>
        <v>0</v>
      </c>
      <c r="K78" s="173"/>
      <c r="L78" s="17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2"/>
      <c r="C79" s="173"/>
      <c r="D79" s="174" t="s">
        <v>194</v>
      </c>
      <c r="E79" s="175"/>
      <c r="F79" s="175"/>
      <c r="G79" s="175"/>
      <c r="H79" s="175"/>
      <c r="I79" s="175"/>
      <c r="J79" s="176">
        <f>J683</f>
        <v>0</v>
      </c>
      <c r="K79" s="173"/>
      <c r="L79" s="17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5" s="2" customFormat="1" ht="6.96" customHeight="1">
      <c r="A85" s="39"/>
      <c r="B85" s="62"/>
      <c r="C85" s="63"/>
      <c r="D85" s="63"/>
      <c r="E85" s="63"/>
      <c r="F85" s="63"/>
      <c r="G85" s="63"/>
      <c r="H85" s="63"/>
      <c r="I85" s="63"/>
      <c r="J85" s="63"/>
      <c r="K85" s="63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4.96" customHeight="1">
      <c r="A86" s="39"/>
      <c r="B86" s="40"/>
      <c r="C86" s="24" t="s">
        <v>107</v>
      </c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</v>
      </c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161" t="str">
        <f>E7</f>
        <v>Vestavba sociálního zářízení do objektu Evangelického kostela ve Varnsdorfu</v>
      </c>
      <c r="F89" s="33"/>
      <c r="G89" s="33"/>
      <c r="H89" s="33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95</v>
      </c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0" t="str">
        <f>E9</f>
        <v>SO 1 - Stavební úpravy</v>
      </c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21</v>
      </c>
      <c r="D93" s="41"/>
      <c r="E93" s="41"/>
      <c r="F93" s="28" t="str">
        <f>F12</f>
        <v>Varnsdorf</v>
      </c>
      <c r="G93" s="41"/>
      <c r="H93" s="41"/>
      <c r="I93" s="33" t="s">
        <v>23</v>
      </c>
      <c r="J93" s="73" t="str">
        <f>IF(J12="","",J12)</f>
        <v>5. 5. 2022</v>
      </c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25</v>
      </c>
      <c r="D95" s="41"/>
      <c r="E95" s="41"/>
      <c r="F95" s="28" t="str">
        <f>E15</f>
        <v>Město Varnsdorf</v>
      </c>
      <c r="G95" s="41"/>
      <c r="H95" s="41"/>
      <c r="I95" s="33" t="s">
        <v>31</v>
      </c>
      <c r="J95" s="37" t="str">
        <f>E21</f>
        <v>Pavel Hruška</v>
      </c>
      <c r="K95" s="41"/>
      <c r="L95" s="13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29</v>
      </c>
      <c r="D96" s="41"/>
      <c r="E96" s="41"/>
      <c r="F96" s="28" t="str">
        <f>IF(E18="","",E18)</f>
        <v>Vyplň údaj</v>
      </c>
      <c r="G96" s="41"/>
      <c r="H96" s="41"/>
      <c r="I96" s="33" t="s">
        <v>34</v>
      </c>
      <c r="J96" s="37" t="str">
        <f>E24</f>
        <v>Pavel Hruška</v>
      </c>
      <c r="K96" s="41"/>
      <c r="L96" s="13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3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11" customFormat="1" ht="29.28" customHeight="1">
      <c r="A98" s="178"/>
      <c r="B98" s="179"/>
      <c r="C98" s="180" t="s">
        <v>108</v>
      </c>
      <c r="D98" s="181" t="s">
        <v>56</v>
      </c>
      <c r="E98" s="181" t="s">
        <v>52</v>
      </c>
      <c r="F98" s="181" t="s">
        <v>53</v>
      </c>
      <c r="G98" s="181" t="s">
        <v>109</v>
      </c>
      <c r="H98" s="181" t="s">
        <v>110</v>
      </c>
      <c r="I98" s="181" t="s">
        <v>111</v>
      </c>
      <c r="J98" s="181" t="s">
        <v>99</v>
      </c>
      <c r="K98" s="182" t="s">
        <v>112</v>
      </c>
      <c r="L98" s="183"/>
      <c r="M98" s="93" t="s">
        <v>19</v>
      </c>
      <c r="N98" s="94" t="s">
        <v>41</v>
      </c>
      <c r="O98" s="94" t="s">
        <v>113</v>
      </c>
      <c r="P98" s="94" t="s">
        <v>114</v>
      </c>
      <c r="Q98" s="94" t="s">
        <v>115</v>
      </c>
      <c r="R98" s="94" t="s">
        <v>116</v>
      </c>
      <c r="S98" s="94" t="s">
        <v>117</v>
      </c>
      <c r="T98" s="95" t="s">
        <v>118</v>
      </c>
      <c r="U98" s="178"/>
      <c r="V98" s="178"/>
      <c r="W98" s="178"/>
      <c r="X98" s="178"/>
      <c r="Y98" s="178"/>
      <c r="Z98" s="178"/>
      <c r="AA98" s="178"/>
      <c r="AB98" s="178"/>
      <c r="AC98" s="178"/>
      <c r="AD98" s="178"/>
      <c r="AE98" s="178"/>
    </row>
    <row r="99" s="2" customFormat="1" ht="22.8" customHeight="1">
      <c r="A99" s="39"/>
      <c r="B99" s="40"/>
      <c r="C99" s="100" t="s">
        <v>119</v>
      </c>
      <c r="D99" s="41"/>
      <c r="E99" s="41"/>
      <c r="F99" s="41"/>
      <c r="G99" s="41"/>
      <c r="H99" s="41"/>
      <c r="I99" s="41"/>
      <c r="J99" s="184">
        <f>BK99</f>
        <v>0</v>
      </c>
      <c r="K99" s="41"/>
      <c r="L99" s="45"/>
      <c r="M99" s="96"/>
      <c r="N99" s="185"/>
      <c r="O99" s="97"/>
      <c r="P99" s="186">
        <f>P100+P346</f>
        <v>0</v>
      </c>
      <c r="Q99" s="97"/>
      <c r="R99" s="186">
        <f>R100+R346</f>
        <v>66.550128180000002</v>
      </c>
      <c r="S99" s="97"/>
      <c r="T99" s="187">
        <f>T100+T346</f>
        <v>1.9939880000000001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70</v>
      </c>
      <c r="AU99" s="18" t="s">
        <v>100</v>
      </c>
      <c r="BK99" s="188">
        <f>BK100+BK346</f>
        <v>0</v>
      </c>
    </row>
    <row r="100" s="12" customFormat="1" ht="25.92" customHeight="1">
      <c r="A100" s="12"/>
      <c r="B100" s="189"/>
      <c r="C100" s="190"/>
      <c r="D100" s="191" t="s">
        <v>70</v>
      </c>
      <c r="E100" s="192" t="s">
        <v>195</v>
      </c>
      <c r="F100" s="192" t="s">
        <v>196</v>
      </c>
      <c r="G100" s="190"/>
      <c r="H100" s="190"/>
      <c r="I100" s="193"/>
      <c r="J100" s="194">
        <f>BK100</f>
        <v>0</v>
      </c>
      <c r="K100" s="190"/>
      <c r="L100" s="195"/>
      <c r="M100" s="196"/>
      <c r="N100" s="197"/>
      <c r="O100" s="197"/>
      <c r="P100" s="198">
        <f>P101+P120+P135+P157+P162+P304+P327+P343</f>
        <v>0</v>
      </c>
      <c r="Q100" s="197"/>
      <c r="R100" s="198">
        <f>R101+R120+R135+R157+R162+R304+R327+R343</f>
        <v>61.731744460000009</v>
      </c>
      <c r="S100" s="197"/>
      <c r="T100" s="199">
        <f>T101+T120+T135+T157+T162+T304+T327+T343</f>
        <v>1.7698640000000001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79</v>
      </c>
      <c r="AT100" s="201" t="s">
        <v>70</v>
      </c>
      <c r="AU100" s="201" t="s">
        <v>71</v>
      </c>
      <c r="AY100" s="200" t="s">
        <v>123</v>
      </c>
      <c r="BK100" s="202">
        <f>BK101+BK120+BK135+BK157+BK162+BK304+BK327+BK343</f>
        <v>0</v>
      </c>
    </row>
    <row r="101" s="12" customFormat="1" ht="22.8" customHeight="1">
      <c r="A101" s="12"/>
      <c r="B101" s="189"/>
      <c r="C101" s="190"/>
      <c r="D101" s="191" t="s">
        <v>70</v>
      </c>
      <c r="E101" s="203" t="s">
        <v>79</v>
      </c>
      <c r="F101" s="203" t="s">
        <v>197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SUM(P102:P119)</f>
        <v>0</v>
      </c>
      <c r="Q101" s="197"/>
      <c r="R101" s="198">
        <f>SUM(R102:R119)</f>
        <v>0</v>
      </c>
      <c r="S101" s="197"/>
      <c r="T101" s="199">
        <f>SUM(T102:T119)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79</v>
      </c>
      <c r="AT101" s="201" t="s">
        <v>70</v>
      </c>
      <c r="AU101" s="201" t="s">
        <v>79</v>
      </c>
      <c r="AY101" s="200" t="s">
        <v>123</v>
      </c>
      <c r="BK101" s="202">
        <f>SUM(BK102:BK119)</f>
        <v>0</v>
      </c>
    </row>
    <row r="102" s="2" customFormat="1" ht="16.5" customHeight="1">
      <c r="A102" s="39"/>
      <c r="B102" s="40"/>
      <c r="C102" s="205" t="s">
        <v>79</v>
      </c>
      <c r="D102" s="205" t="s">
        <v>126</v>
      </c>
      <c r="E102" s="206" t="s">
        <v>198</v>
      </c>
      <c r="F102" s="207" t="s">
        <v>199</v>
      </c>
      <c r="G102" s="208" t="s">
        <v>200</v>
      </c>
      <c r="H102" s="209">
        <v>15.010999999999999</v>
      </c>
      <c r="I102" s="210"/>
      <c r="J102" s="211">
        <f>ROUND(I102*H102,2)</f>
        <v>0</v>
      </c>
      <c r="K102" s="207" t="s">
        <v>130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147</v>
      </c>
      <c r="AT102" s="216" t="s">
        <v>126</v>
      </c>
      <c r="AU102" s="216" t="s">
        <v>81</v>
      </c>
      <c r="AY102" s="18" t="s">
        <v>123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147</v>
      </c>
      <c r="BM102" s="216" t="s">
        <v>201</v>
      </c>
    </row>
    <row r="103" s="2" customFormat="1">
      <c r="A103" s="39"/>
      <c r="B103" s="40"/>
      <c r="C103" s="41"/>
      <c r="D103" s="218" t="s">
        <v>133</v>
      </c>
      <c r="E103" s="41"/>
      <c r="F103" s="219" t="s">
        <v>202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133</v>
      </c>
      <c r="AU103" s="18" t="s">
        <v>81</v>
      </c>
    </row>
    <row r="104" s="13" customFormat="1">
      <c r="A104" s="13"/>
      <c r="B104" s="227"/>
      <c r="C104" s="228"/>
      <c r="D104" s="229" t="s">
        <v>203</v>
      </c>
      <c r="E104" s="230" t="s">
        <v>19</v>
      </c>
      <c r="F104" s="231" t="s">
        <v>204</v>
      </c>
      <c r="G104" s="228"/>
      <c r="H104" s="232">
        <v>15.010999999999999</v>
      </c>
      <c r="I104" s="233"/>
      <c r="J104" s="228"/>
      <c r="K104" s="228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203</v>
      </c>
      <c r="AU104" s="238" t="s">
        <v>81</v>
      </c>
      <c r="AV104" s="13" t="s">
        <v>81</v>
      </c>
      <c r="AW104" s="13" t="s">
        <v>33</v>
      </c>
      <c r="AX104" s="13" t="s">
        <v>79</v>
      </c>
      <c r="AY104" s="238" t="s">
        <v>123</v>
      </c>
    </row>
    <row r="105" s="2" customFormat="1" ht="33" customHeight="1">
      <c r="A105" s="39"/>
      <c r="B105" s="40"/>
      <c r="C105" s="205" t="s">
        <v>81</v>
      </c>
      <c r="D105" s="205" t="s">
        <v>126</v>
      </c>
      <c r="E105" s="206" t="s">
        <v>205</v>
      </c>
      <c r="F105" s="207" t="s">
        <v>206</v>
      </c>
      <c r="G105" s="208" t="s">
        <v>200</v>
      </c>
      <c r="H105" s="209">
        <v>15.010999999999999</v>
      </c>
      <c r="I105" s="210"/>
      <c r="J105" s="211">
        <f>ROUND(I105*H105,2)</f>
        <v>0</v>
      </c>
      <c r="K105" s="207" t="s">
        <v>130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147</v>
      </c>
      <c r="AT105" s="216" t="s">
        <v>126</v>
      </c>
      <c r="AU105" s="216" t="s">
        <v>81</v>
      </c>
      <c r="AY105" s="18" t="s">
        <v>123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147</v>
      </c>
      <c r="BM105" s="216" t="s">
        <v>207</v>
      </c>
    </row>
    <row r="106" s="2" customFormat="1">
      <c r="A106" s="39"/>
      <c r="B106" s="40"/>
      <c r="C106" s="41"/>
      <c r="D106" s="218" t="s">
        <v>133</v>
      </c>
      <c r="E106" s="41"/>
      <c r="F106" s="219" t="s">
        <v>208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133</v>
      </c>
      <c r="AU106" s="18" t="s">
        <v>81</v>
      </c>
    </row>
    <row r="107" s="2" customFormat="1" ht="33" customHeight="1">
      <c r="A107" s="39"/>
      <c r="B107" s="40"/>
      <c r="C107" s="205" t="s">
        <v>141</v>
      </c>
      <c r="D107" s="205" t="s">
        <v>126</v>
      </c>
      <c r="E107" s="206" t="s">
        <v>209</v>
      </c>
      <c r="F107" s="207" t="s">
        <v>210</v>
      </c>
      <c r="G107" s="208" t="s">
        <v>200</v>
      </c>
      <c r="H107" s="209">
        <v>15.010999999999999</v>
      </c>
      <c r="I107" s="210"/>
      <c r="J107" s="211">
        <f>ROUND(I107*H107,2)</f>
        <v>0</v>
      </c>
      <c r="K107" s="207" t="s">
        <v>130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147</v>
      </c>
      <c r="AT107" s="216" t="s">
        <v>126</v>
      </c>
      <c r="AU107" s="216" t="s">
        <v>81</v>
      </c>
      <c r="AY107" s="18" t="s">
        <v>123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147</v>
      </c>
      <c r="BM107" s="216" t="s">
        <v>211</v>
      </c>
    </row>
    <row r="108" s="2" customFormat="1">
      <c r="A108" s="39"/>
      <c r="B108" s="40"/>
      <c r="C108" s="41"/>
      <c r="D108" s="218" t="s">
        <v>133</v>
      </c>
      <c r="E108" s="41"/>
      <c r="F108" s="219" t="s">
        <v>212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133</v>
      </c>
      <c r="AU108" s="18" t="s">
        <v>81</v>
      </c>
    </row>
    <row r="109" s="2" customFormat="1" ht="37.8" customHeight="1">
      <c r="A109" s="39"/>
      <c r="B109" s="40"/>
      <c r="C109" s="205" t="s">
        <v>147</v>
      </c>
      <c r="D109" s="205" t="s">
        <v>126</v>
      </c>
      <c r="E109" s="206" t="s">
        <v>213</v>
      </c>
      <c r="F109" s="207" t="s">
        <v>214</v>
      </c>
      <c r="G109" s="208" t="s">
        <v>200</v>
      </c>
      <c r="H109" s="209">
        <v>15.010999999999999</v>
      </c>
      <c r="I109" s="210"/>
      <c r="J109" s="211">
        <f>ROUND(I109*H109,2)</f>
        <v>0</v>
      </c>
      <c r="K109" s="207" t="s">
        <v>130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147</v>
      </c>
      <c r="AT109" s="216" t="s">
        <v>126</v>
      </c>
      <c r="AU109" s="216" t="s">
        <v>81</v>
      </c>
      <c r="AY109" s="18" t="s">
        <v>123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147</v>
      </c>
      <c r="BM109" s="216" t="s">
        <v>215</v>
      </c>
    </row>
    <row r="110" s="2" customFormat="1">
      <c r="A110" s="39"/>
      <c r="B110" s="40"/>
      <c r="C110" s="41"/>
      <c r="D110" s="218" t="s">
        <v>133</v>
      </c>
      <c r="E110" s="41"/>
      <c r="F110" s="219" t="s">
        <v>216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133</v>
      </c>
      <c r="AU110" s="18" t="s">
        <v>81</v>
      </c>
    </row>
    <row r="111" s="2" customFormat="1" ht="37.8" customHeight="1">
      <c r="A111" s="39"/>
      <c r="B111" s="40"/>
      <c r="C111" s="205" t="s">
        <v>122</v>
      </c>
      <c r="D111" s="205" t="s">
        <v>126</v>
      </c>
      <c r="E111" s="206" t="s">
        <v>217</v>
      </c>
      <c r="F111" s="207" t="s">
        <v>218</v>
      </c>
      <c r="G111" s="208" t="s">
        <v>200</v>
      </c>
      <c r="H111" s="209">
        <v>450.32999999999998</v>
      </c>
      <c r="I111" s="210"/>
      <c r="J111" s="211">
        <f>ROUND(I111*H111,2)</f>
        <v>0</v>
      </c>
      <c r="K111" s="207" t="s">
        <v>130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147</v>
      </c>
      <c r="AT111" s="216" t="s">
        <v>126</v>
      </c>
      <c r="AU111" s="216" t="s">
        <v>81</v>
      </c>
      <c r="AY111" s="18" t="s">
        <v>123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147</v>
      </c>
      <c r="BM111" s="216" t="s">
        <v>219</v>
      </c>
    </row>
    <row r="112" s="2" customFormat="1">
      <c r="A112" s="39"/>
      <c r="B112" s="40"/>
      <c r="C112" s="41"/>
      <c r="D112" s="218" t="s">
        <v>133</v>
      </c>
      <c r="E112" s="41"/>
      <c r="F112" s="219" t="s">
        <v>220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133</v>
      </c>
      <c r="AU112" s="18" t="s">
        <v>81</v>
      </c>
    </row>
    <row r="113" s="13" customFormat="1">
      <c r="A113" s="13"/>
      <c r="B113" s="227"/>
      <c r="C113" s="228"/>
      <c r="D113" s="229" t="s">
        <v>203</v>
      </c>
      <c r="E113" s="228"/>
      <c r="F113" s="231" t="s">
        <v>221</v>
      </c>
      <c r="G113" s="228"/>
      <c r="H113" s="232">
        <v>450.32999999999998</v>
      </c>
      <c r="I113" s="233"/>
      <c r="J113" s="228"/>
      <c r="K113" s="228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203</v>
      </c>
      <c r="AU113" s="238" t="s">
        <v>81</v>
      </c>
      <c r="AV113" s="13" t="s">
        <v>81</v>
      </c>
      <c r="AW113" s="13" t="s">
        <v>4</v>
      </c>
      <c r="AX113" s="13" t="s">
        <v>79</v>
      </c>
      <c r="AY113" s="238" t="s">
        <v>123</v>
      </c>
    </row>
    <row r="114" s="2" customFormat="1" ht="24.15" customHeight="1">
      <c r="A114" s="39"/>
      <c r="B114" s="40"/>
      <c r="C114" s="205" t="s">
        <v>158</v>
      </c>
      <c r="D114" s="205" t="s">
        <v>126</v>
      </c>
      <c r="E114" s="206" t="s">
        <v>222</v>
      </c>
      <c r="F114" s="207" t="s">
        <v>223</v>
      </c>
      <c r="G114" s="208" t="s">
        <v>224</v>
      </c>
      <c r="H114" s="209">
        <v>30.021999999999998</v>
      </c>
      <c r="I114" s="210"/>
      <c r="J114" s="211">
        <f>ROUND(I114*H114,2)</f>
        <v>0</v>
      </c>
      <c r="K114" s="207" t="s">
        <v>130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147</v>
      </c>
      <c r="AT114" s="216" t="s">
        <v>126</v>
      </c>
      <c r="AU114" s="216" t="s">
        <v>81</v>
      </c>
      <c r="AY114" s="18" t="s">
        <v>123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147</v>
      </c>
      <c r="BM114" s="216" t="s">
        <v>225</v>
      </c>
    </row>
    <row r="115" s="2" customFormat="1">
      <c r="A115" s="39"/>
      <c r="B115" s="40"/>
      <c r="C115" s="41"/>
      <c r="D115" s="218" t="s">
        <v>133</v>
      </c>
      <c r="E115" s="41"/>
      <c r="F115" s="219" t="s">
        <v>226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133</v>
      </c>
      <c r="AU115" s="18" t="s">
        <v>81</v>
      </c>
    </row>
    <row r="116" s="13" customFormat="1">
      <c r="A116" s="13"/>
      <c r="B116" s="227"/>
      <c r="C116" s="228"/>
      <c r="D116" s="229" t="s">
        <v>203</v>
      </c>
      <c r="E116" s="228"/>
      <c r="F116" s="231" t="s">
        <v>227</v>
      </c>
      <c r="G116" s="228"/>
      <c r="H116" s="232">
        <v>30.021999999999998</v>
      </c>
      <c r="I116" s="233"/>
      <c r="J116" s="228"/>
      <c r="K116" s="228"/>
      <c r="L116" s="234"/>
      <c r="M116" s="235"/>
      <c r="N116" s="236"/>
      <c r="O116" s="236"/>
      <c r="P116" s="236"/>
      <c r="Q116" s="236"/>
      <c r="R116" s="236"/>
      <c r="S116" s="236"/>
      <c r="T116" s="2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8" t="s">
        <v>203</v>
      </c>
      <c r="AU116" s="238" t="s">
        <v>81</v>
      </c>
      <c r="AV116" s="13" t="s">
        <v>81</v>
      </c>
      <c r="AW116" s="13" t="s">
        <v>4</v>
      </c>
      <c r="AX116" s="13" t="s">
        <v>79</v>
      </c>
      <c r="AY116" s="238" t="s">
        <v>123</v>
      </c>
    </row>
    <row r="117" s="2" customFormat="1" ht="21.75" customHeight="1">
      <c r="A117" s="39"/>
      <c r="B117" s="40"/>
      <c r="C117" s="205" t="s">
        <v>165</v>
      </c>
      <c r="D117" s="205" t="s">
        <v>126</v>
      </c>
      <c r="E117" s="206" t="s">
        <v>228</v>
      </c>
      <c r="F117" s="207" t="s">
        <v>229</v>
      </c>
      <c r="G117" s="208" t="s">
        <v>230</v>
      </c>
      <c r="H117" s="209">
        <v>45.600000000000001</v>
      </c>
      <c r="I117" s="210"/>
      <c r="J117" s="211">
        <f>ROUND(I117*H117,2)</f>
        <v>0</v>
      </c>
      <c r="K117" s="207" t="s">
        <v>130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147</v>
      </c>
      <c r="AT117" s="216" t="s">
        <v>126</v>
      </c>
      <c r="AU117" s="216" t="s">
        <v>81</v>
      </c>
      <c r="AY117" s="18" t="s">
        <v>123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147</v>
      </c>
      <c r="BM117" s="216" t="s">
        <v>231</v>
      </c>
    </row>
    <row r="118" s="2" customFormat="1">
      <c r="A118" s="39"/>
      <c r="B118" s="40"/>
      <c r="C118" s="41"/>
      <c r="D118" s="218" t="s">
        <v>133</v>
      </c>
      <c r="E118" s="41"/>
      <c r="F118" s="219" t="s">
        <v>232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133</v>
      </c>
      <c r="AU118" s="18" t="s">
        <v>81</v>
      </c>
    </row>
    <row r="119" s="13" customFormat="1">
      <c r="A119" s="13"/>
      <c r="B119" s="227"/>
      <c r="C119" s="228"/>
      <c r="D119" s="229" t="s">
        <v>203</v>
      </c>
      <c r="E119" s="230" t="s">
        <v>19</v>
      </c>
      <c r="F119" s="231" t="s">
        <v>233</v>
      </c>
      <c r="G119" s="228"/>
      <c r="H119" s="232">
        <v>45.600000000000001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203</v>
      </c>
      <c r="AU119" s="238" t="s">
        <v>81</v>
      </c>
      <c r="AV119" s="13" t="s">
        <v>81</v>
      </c>
      <c r="AW119" s="13" t="s">
        <v>33</v>
      </c>
      <c r="AX119" s="13" t="s">
        <v>79</v>
      </c>
      <c r="AY119" s="238" t="s">
        <v>123</v>
      </c>
    </row>
    <row r="120" s="12" customFormat="1" ht="22.8" customHeight="1">
      <c r="A120" s="12"/>
      <c r="B120" s="189"/>
      <c r="C120" s="190"/>
      <c r="D120" s="191" t="s">
        <v>70</v>
      </c>
      <c r="E120" s="203" t="s">
        <v>81</v>
      </c>
      <c r="F120" s="203" t="s">
        <v>234</v>
      </c>
      <c r="G120" s="190"/>
      <c r="H120" s="190"/>
      <c r="I120" s="193"/>
      <c r="J120" s="204">
        <f>BK120</f>
        <v>0</v>
      </c>
      <c r="K120" s="190"/>
      <c r="L120" s="195"/>
      <c r="M120" s="196"/>
      <c r="N120" s="197"/>
      <c r="O120" s="197"/>
      <c r="P120" s="198">
        <f>SUM(P121:P134)</f>
        <v>0</v>
      </c>
      <c r="Q120" s="197"/>
      <c r="R120" s="198">
        <f>SUM(R121:R134)</f>
        <v>20.170687919999999</v>
      </c>
      <c r="S120" s="197"/>
      <c r="T120" s="199">
        <f>SUM(T121:T134)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79</v>
      </c>
      <c r="AT120" s="201" t="s">
        <v>70</v>
      </c>
      <c r="AU120" s="201" t="s">
        <v>79</v>
      </c>
      <c r="AY120" s="200" t="s">
        <v>123</v>
      </c>
      <c r="BK120" s="202">
        <f>SUM(BK121:BK134)</f>
        <v>0</v>
      </c>
    </row>
    <row r="121" s="2" customFormat="1" ht="16.5" customHeight="1">
      <c r="A121" s="39"/>
      <c r="B121" s="40"/>
      <c r="C121" s="205" t="s">
        <v>169</v>
      </c>
      <c r="D121" s="205" t="s">
        <v>126</v>
      </c>
      <c r="E121" s="206" t="s">
        <v>235</v>
      </c>
      <c r="F121" s="207" t="s">
        <v>236</v>
      </c>
      <c r="G121" s="208" t="s">
        <v>200</v>
      </c>
      <c r="H121" s="209">
        <v>4.5599999999999996</v>
      </c>
      <c r="I121" s="210"/>
      <c r="J121" s="211">
        <f>ROUND(I121*H121,2)</f>
        <v>0</v>
      </c>
      <c r="K121" s="207" t="s">
        <v>130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2.45329</v>
      </c>
      <c r="R121" s="214">
        <f>Q121*H121</f>
        <v>11.187002399999999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147</v>
      </c>
      <c r="AT121" s="216" t="s">
        <v>126</v>
      </c>
      <c r="AU121" s="216" t="s">
        <v>81</v>
      </c>
      <c r="AY121" s="18" t="s">
        <v>123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147</v>
      </c>
      <c r="BM121" s="216" t="s">
        <v>237</v>
      </c>
    </row>
    <row r="122" s="2" customFormat="1">
      <c r="A122" s="39"/>
      <c r="B122" s="40"/>
      <c r="C122" s="41"/>
      <c r="D122" s="218" t="s">
        <v>133</v>
      </c>
      <c r="E122" s="41"/>
      <c r="F122" s="219" t="s">
        <v>238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133</v>
      </c>
      <c r="AU122" s="18" t="s">
        <v>81</v>
      </c>
    </row>
    <row r="123" s="13" customFormat="1">
      <c r="A123" s="13"/>
      <c r="B123" s="227"/>
      <c r="C123" s="228"/>
      <c r="D123" s="229" t="s">
        <v>203</v>
      </c>
      <c r="E123" s="230" t="s">
        <v>19</v>
      </c>
      <c r="F123" s="231" t="s">
        <v>239</v>
      </c>
      <c r="G123" s="228"/>
      <c r="H123" s="232">
        <v>4.5599999999999996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203</v>
      </c>
      <c r="AU123" s="238" t="s">
        <v>81</v>
      </c>
      <c r="AV123" s="13" t="s">
        <v>81</v>
      </c>
      <c r="AW123" s="13" t="s">
        <v>33</v>
      </c>
      <c r="AX123" s="13" t="s">
        <v>79</v>
      </c>
      <c r="AY123" s="238" t="s">
        <v>123</v>
      </c>
    </row>
    <row r="124" s="2" customFormat="1" ht="16.5" customHeight="1">
      <c r="A124" s="39"/>
      <c r="B124" s="40"/>
      <c r="C124" s="205" t="s">
        <v>240</v>
      </c>
      <c r="D124" s="205" t="s">
        <v>126</v>
      </c>
      <c r="E124" s="206" t="s">
        <v>241</v>
      </c>
      <c r="F124" s="207" t="s">
        <v>242</v>
      </c>
      <c r="G124" s="208" t="s">
        <v>230</v>
      </c>
      <c r="H124" s="209">
        <v>0.31</v>
      </c>
      <c r="I124" s="210"/>
      <c r="J124" s="211">
        <f>ROUND(I124*H124,2)</f>
        <v>0</v>
      </c>
      <c r="K124" s="207" t="s">
        <v>130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0.00247</v>
      </c>
      <c r="R124" s="214">
        <f>Q124*H124</f>
        <v>0.00076570000000000002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147</v>
      </c>
      <c r="AT124" s="216" t="s">
        <v>126</v>
      </c>
      <c r="AU124" s="216" t="s">
        <v>81</v>
      </c>
      <c r="AY124" s="18" t="s">
        <v>123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147</v>
      </c>
      <c r="BM124" s="216" t="s">
        <v>243</v>
      </c>
    </row>
    <row r="125" s="2" customFormat="1">
      <c r="A125" s="39"/>
      <c r="B125" s="40"/>
      <c r="C125" s="41"/>
      <c r="D125" s="218" t="s">
        <v>133</v>
      </c>
      <c r="E125" s="41"/>
      <c r="F125" s="219" t="s">
        <v>244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133</v>
      </c>
      <c r="AU125" s="18" t="s">
        <v>81</v>
      </c>
    </row>
    <row r="126" s="13" customFormat="1">
      <c r="A126" s="13"/>
      <c r="B126" s="227"/>
      <c r="C126" s="228"/>
      <c r="D126" s="229" t="s">
        <v>203</v>
      </c>
      <c r="E126" s="230" t="s">
        <v>19</v>
      </c>
      <c r="F126" s="231" t="s">
        <v>245</v>
      </c>
      <c r="G126" s="228"/>
      <c r="H126" s="232">
        <v>0.31</v>
      </c>
      <c r="I126" s="233"/>
      <c r="J126" s="228"/>
      <c r="K126" s="228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203</v>
      </c>
      <c r="AU126" s="238" t="s">
        <v>81</v>
      </c>
      <c r="AV126" s="13" t="s">
        <v>81</v>
      </c>
      <c r="AW126" s="13" t="s">
        <v>33</v>
      </c>
      <c r="AX126" s="13" t="s">
        <v>79</v>
      </c>
      <c r="AY126" s="238" t="s">
        <v>123</v>
      </c>
    </row>
    <row r="127" s="2" customFormat="1" ht="16.5" customHeight="1">
      <c r="A127" s="39"/>
      <c r="B127" s="40"/>
      <c r="C127" s="205" t="s">
        <v>246</v>
      </c>
      <c r="D127" s="205" t="s">
        <v>126</v>
      </c>
      <c r="E127" s="206" t="s">
        <v>247</v>
      </c>
      <c r="F127" s="207" t="s">
        <v>248</v>
      </c>
      <c r="G127" s="208" t="s">
        <v>230</v>
      </c>
      <c r="H127" s="209">
        <v>0.31</v>
      </c>
      <c r="I127" s="210"/>
      <c r="J127" s="211">
        <f>ROUND(I127*H127,2)</f>
        <v>0</v>
      </c>
      <c r="K127" s="207" t="s">
        <v>130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147</v>
      </c>
      <c r="AT127" s="216" t="s">
        <v>126</v>
      </c>
      <c r="AU127" s="216" t="s">
        <v>81</v>
      </c>
      <c r="AY127" s="18" t="s">
        <v>123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147</v>
      </c>
      <c r="BM127" s="216" t="s">
        <v>249</v>
      </c>
    </row>
    <row r="128" s="2" customFormat="1">
      <c r="A128" s="39"/>
      <c r="B128" s="40"/>
      <c r="C128" s="41"/>
      <c r="D128" s="218" t="s">
        <v>133</v>
      </c>
      <c r="E128" s="41"/>
      <c r="F128" s="219" t="s">
        <v>250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133</v>
      </c>
      <c r="AU128" s="18" t="s">
        <v>81</v>
      </c>
    </row>
    <row r="129" s="2" customFormat="1" ht="16.5" customHeight="1">
      <c r="A129" s="39"/>
      <c r="B129" s="40"/>
      <c r="C129" s="205" t="s">
        <v>251</v>
      </c>
      <c r="D129" s="205" t="s">
        <v>126</v>
      </c>
      <c r="E129" s="206" t="s">
        <v>252</v>
      </c>
      <c r="F129" s="207" t="s">
        <v>253</v>
      </c>
      <c r="G129" s="208" t="s">
        <v>224</v>
      </c>
      <c r="H129" s="209">
        <v>0.16600000000000001</v>
      </c>
      <c r="I129" s="210"/>
      <c r="J129" s="211">
        <f>ROUND(I129*H129,2)</f>
        <v>0</v>
      </c>
      <c r="K129" s="207" t="s">
        <v>130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1.06277</v>
      </c>
      <c r="R129" s="214">
        <f>Q129*H129</f>
        <v>0.17641982000000001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147</v>
      </c>
      <c r="AT129" s="216" t="s">
        <v>126</v>
      </c>
      <c r="AU129" s="216" t="s">
        <v>81</v>
      </c>
      <c r="AY129" s="18" t="s">
        <v>123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147</v>
      </c>
      <c r="BM129" s="216" t="s">
        <v>254</v>
      </c>
    </row>
    <row r="130" s="2" customFormat="1">
      <c r="A130" s="39"/>
      <c r="B130" s="40"/>
      <c r="C130" s="41"/>
      <c r="D130" s="218" t="s">
        <v>133</v>
      </c>
      <c r="E130" s="41"/>
      <c r="F130" s="219" t="s">
        <v>255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133</v>
      </c>
      <c r="AU130" s="18" t="s">
        <v>81</v>
      </c>
    </row>
    <row r="131" s="13" customFormat="1">
      <c r="A131" s="13"/>
      <c r="B131" s="227"/>
      <c r="C131" s="228"/>
      <c r="D131" s="229" t="s">
        <v>203</v>
      </c>
      <c r="E131" s="230" t="s">
        <v>19</v>
      </c>
      <c r="F131" s="231" t="s">
        <v>256</v>
      </c>
      <c r="G131" s="228"/>
      <c r="H131" s="232">
        <v>0.16600000000000001</v>
      </c>
      <c r="I131" s="233"/>
      <c r="J131" s="228"/>
      <c r="K131" s="228"/>
      <c r="L131" s="234"/>
      <c r="M131" s="235"/>
      <c r="N131" s="236"/>
      <c r="O131" s="236"/>
      <c r="P131" s="236"/>
      <c r="Q131" s="236"/>
      <c r="R131" s="236"/>
      <c r="S131" s="236"/>
      <c r="T131" s="23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8" t="s">
        <v>203</v>
      </c>
      <c r="AU131" s="238" t="s">
        <v>81</v>
      </c>
      <c r="AV131" s="13" t="s">
        <v>81</v>
      </c>
      <c r="AW131" s="13" t="s">
        <v>33</v>
      </c>
      <c r="AX131" s="13" t="s">
        <v>79</v>
      </c>
      <c r="AY131" s="238" t="s">
        <v>123</v>
      </c>
    </row>
    <row r="132" s="2" customFormat="1" ht="21.75" customHeight="1">
      <c r="A132" s="39"/>
      <c r="B132" s="40"/>
      <c r="C132" s="205" t="s">
        <v>257</v>
      </c>
      <c r="D132" s="205" t="s">
        <v>126</v>
      </c>
      <c r="E132" s="206" t="s">
        <v>258</v>
      </c>
      <c r="F132" s="207" t="s">
        <v>259</v>
      </c>
      <c r="G132" s="208" t="s">
        <v>200</v>
      </c>
      <c r="H132" s="209">
        <v>4.5599999999999996</v>
      </c>
      <c r="I132" s="210"/>
      <c r="J132" s="211">
        <f>ROUND(I132*H132,2)</f>
        <v>0</v>
      </c>
      <c r="K132" s="207" t="s">
        <v>130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1.9312499999999999</v>
      </c>
      <c r="R132" s="214">
        <f>Q132*H132</f>
        <v>8.806499999999998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147</v>
      </c>
      <c r="AT132" s="216" t="s">
        <v>126</v>
      </c>
      <c r="AU132" s="216" t="s">
        <v>81</v>
      </c>
      <c r="AY132" s="18" t="s">
        <v>123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147</v>
      </c>
      <c r="BM132" s="216" t="s">
        <v>260</v>
      </c>
    </row>
    <row r="133" s="2" customFormat="1">
      <c r="A133" s="39"/>
      <c r="B133" s="40"/>
      <c r="C133" s="41"/>
      <c r="D133" s="218" t="s">
        <v>133</v>
      </c>
      <c r="E133" s="41"/>
      <c r="F133" s="219" t="s">
        <v>261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133</v>
      </c>
      <c r="AU133" s="18" t="s">
        <v>81</v>
      </c>
    </row>
    <row r="134" s="13" customFormat="1">
      <c r="A134" s="13"/>
      <c r="B134" s="227"/>
      <c r="C134" s="228"/>
      <c r="D134" s="229" t="s">
        <v>203</v>
      </c>
      <c r="E134" s="230" t="s">
        <v>19</v>
      </c>
      <c r="F134" s="231" t="s">
        <v>239</v>
      </c>
      <c r="G134" s="228"/>
      <c r="H134" s="232">
        <v>4.5599999999999996</v>
      </c>
      <c r="I134" s="233"/>
      <c r="J134" s="228"/>
      <c r="K134" s="228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203</v>
      </c>
      <c r="AU134" s="238" t="s">
        <v>81</v>
      </c>
      <c r="AV134" s="13" t="s">
        <v>81</v>
      </c>
      <c r="AW134" s="13" t="s">
        <v>33</v>
      </c>
      <c r="AX134" s="13" t="s">
        <v>79</v>
      </c>
      <c r="AY134" s="238" t="s">
        <v>123</v>
      </c>
    </row>
    <row r="135" s="12" customFormat="1" ht="22.8" customHeight="1">
      <c r="A135" s="12"/>
      <c r="B135" s="189"/>
      <c r="C135" s="190"/>
      <c r="D135" s="191" t="s">
        <v>70</v>
      </c>
      <c r="E135" s="203" t="s">
        <v>141</v>
      </c>
      <c r="F135" s="203" t="s">
        <v>262</v>
      </c>
      <c r="G135" s="190"/>
      <c r="H135" s="190"/>
      <c r="I135" s="193"/>
      <c r="J135" s="204">
        <f>BK135</f>
        <v>0</v>
      </c>
      <c r="K135" s="190"/>
      <c r="L135" s="195"/>
      <c r="M135" s="196"/>
      <c r="N135" s="197"/>
      <c r="O135" s="197"/>
      <c r="P135" s="198">
        <f>SUM(P136:P156)</f>
        <v>0</v>
      </c>
      <c r="Q135" s="197"/>
      <c r="R135" s="198">
        <f>SUM(R136:R156)</f>
        <v>3.8683624700000001</v>
      </c>
      <c r="S135" s="197"/>
      <c r="T135" s="199">
        <f>SUM(T136:T156)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0" t="s">
        <v>79</v>
      </c>
      <c r="AT135" s="201" t="s">
        <v>70</v>
      </c>
      <c r="AU135" s="201" t="s">
        <v>79</v>
      </c>
      <c r="AY135" s="200" t="s">
        <v>123</v>
      </c>
      <c r="BK135" s="202">
        <f>SUM(BK136:BK156)</f>
        <v>0</v>
      </c>
    </row>
    <row r="136" s="2" customFormat="1" ht="21.75" customHeight="1">
      <c r="A136" s="39"/>
      <c r="B136" s="40"/>
      <c r="C136" s="205" t="s">
        <v>263</v>
      </c>
      <c r="D136" s="205" t="s">
        <v>126</v>
      </c>
      <c r="E136" s="206" t="s">
        <v>264</v>
      </c>
      <c r="F136" s="207" t="s">
        <v>265</v>
      </c>
      <c r="G136" s="208" t="s">
        <v>266</v>
      </c>
      <c r="H136" s="209">
        <v>20</v>
      </c>
      <c r="I136" s="210"/>
      <c r="J136" s="211">
        <f>ROUND(I136*H136,2)</f>
        <v>0</v>
      </c>
      <c r="K136" s="207" t="s">
        <v>130</v>
      </c>
      <c r="L136" s="45"/>
      <c r="M136" s="212" t="s">
        <v>19</v>
      </c>
      <c r="N136" s="213" t="s">
        <v>42</v>
      </c>
      <c r="O136" s="85"/>
      <c r="P136" s="214">
        <f>O136*H136</f>
        <v>0</v>
      </c>
      <c r="Q136" s="214">
        <v>0.018929999999999999</v>
      </c>
      <c r="R136" s="214">
        <f>Q136*H136</f>
        <v>0.37859999999999999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147</v>
      </c>
      <c r="AT136" s="216" t="s">
        <v>126</v>
      </c>
      <c r="AU136" s="216" t="s">
        <v>81</v>
      </c>
      <c r="AY136" s="18" t="s">
        <v>123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147</v>
      </c>
      <c r="BM136" s="216" t="s">
        <v>267</v>
      </c>
    </row>
    <row r="137" s="2" customFormat="1">
      <c r="A137" s="39"/>
      <c r="B137" s="40"/>
      <c r="C137" s="41"/>
      <c r="D137" s="218" t="s">
        <v>133</v>
      </c>
      <c r="E137" s="41"/>
      <c r="F137" s="219" t="s">
        <v>268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133</v>
      </c>
      <c r="AU137" s="18" t="s">
        <v>81</v>
      </c>
    </row>
    <row r="138" s="13" customFormat="1">
      <c r="A138" s="13"/>
      <c r="B138" s="227"/>
      <c r="C138" s="228"/>
      <c r="D138" s="229" t="s">
        <v>203</v>
      </c>
      <c r="E138" s="230" t="s">
        <v>19</v>
      </c>
      <c r="F138" s="231" t="s">
        <v>269</v>
      </c>
      <c r="G138" s="228"/>
      <c r="H138" s="232">
        <v>20</v>
      </c>
      <c r="I138" s="233"/>
      <c r="J138" s="228"/>
      <c r="K138" s="228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203</v>
      </c>
      <c r="AU138" s="238" t="s">
        <v>81</v>
      </c>
      <c r="AV138" s="13" t="s">
        <v>81</v>
      </c>
      <c r="AW138" s="13" t="s">
        <v>33</v>
      </c>
      <c r="AX138" s="13" t="s">
        <v>79</v>
      </c>
      <c r="AY138" s="238" t="s">
        <v>123</v>
      </c>
    </row>
    <row r="139" s="2" customFormat="1" ht="24.15" customHeight="1">
      <c r="A139" s="39"/>
      <c r="B139" s="40"/>
      <c r="C139" s="205" t="s">
        <v>270</v>
      </c>
      <c r="D139" s="205" t="s">
        <v>126</v>
      </c>
      <c r="E139" s="206" t="s">
        <v>271</v>
      </c>
      <c r="F139" s="207" t="s">
        <v>272</v>
      </c>
      <c r="G139" s="208" t="s">
        <v>266</v>
      </c>
      <c r="H139" s="209">
        <v>20</v>
      </c>
      <c r="I139" s="210"/>
      <c r="J139" s="211">
        <f>ROUND(I139*H139,2)</f>
        <v>0</v>
      </c>
      <c r="K139" s="207" t="s">
        <v>130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0.073669999999999999</v>
      </c>
      <c r="R139" s="214">
        <f>Q139*H139</f>
        <v>1.4734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147</v>
      </c>
      <c r="AT139" s="216" t="s">
        <v>126</v>
      </c>
      <c r="AU139" s="216" t="s">
        <v>81</v>
      </c>
      <c r="AY139" s="18" t="s">
        <v>123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147</v>
      </c>
      <c r="BM139" s="216" t="s">
        <v>273</v>
      </c>
    </row>
    <row r="140" s="2" customFormat="1">
      <c r="A140" s="39"/>
      <c r="B140" s="40"/>
      <c r="C140" s="41"/>
      <c r="D140" s="218" t="s">
        <v>133</v>
      </c>
      <c r="E140" s="41"/>
      <c r="F140" s="219" t="s">
        <v>274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133</v>
      </c>
      <c r="AU140" s="18" t="s">
        <v>81</v>
      </c>
    </row>
    <row r="141" s="13" customFormat="1">
      <c r="A141" s="13"/>
      <c r="B141" s="227"/>
      <c r="C141" s="228"/>
      <c r="D141" s="229" t="s">
        <v>203</v>
      </c>
      <c r="E141" s="230" t="s">
        <v>19</v>
      </c>
      <c r="F141" s="231" t="s">
        <v>269</v>
      </c>
      <c r="G141" s="228"/>
      <c r="H141" s="232">
        <v>20</v>
      </c>
      <c r="I141" s="233"/>
      <c r="J141" s="228"/>
      <c r="K141" s="228"/>
      <c r="L141" s="234"/>
      <c r="M141" s="235"/>
      <c r="N141" s="236"/>
      <c r="O141" s="236"/>
      <c r="P141" s="236"/>
      <c r="Q141" s="236"/>
      <c r="R141" s="236"/>
      <c r="S141" s="236"/>
      <c r="T141" s="23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8" t="s">
        <v>203</v>
      </c>
      <c r="AU141" s="238" t="s">
        <v>81</v>
      </c>
      <c r="AV141" s="13" t="s">
        <v>81</v>
      </c>
      <c r="AW141" s="13" t="s">
        <v>33</v>
      </c>
      <c r="AX141" s="13" t="s">
        <v>79</v>
      </c>
      <c r="AY141" s="238" t="s">
        <v>123</v>
      </c>
    </row>
    <row r="142" s="2" customFormat="1" ht="24.15" customHeight="1">
      <c r="A142" s="39"/>
      <c r="B142" s="40"/>
      <c r="C142" s="205" t="s">
        <v>8</v>
      </c>
      <c r="D142" s="205" t="s">
        <v>126</v>
      </c>
      <c r="E142" s="206" t="s">
        <v>275</v>
      </c>
      <c r="F142" s="207" t="s">
        <v>276</v>
      </c>
      <c r="G142" s="208" t="s">
        <v>266</v>
      </c>
      <c r="H142" s="209">
        <v>4</v>
      </c>
      <c r="I142" s="210"/>
      <c r="J142" s="211">
        <f>ROUND(I142*H142,2)</f>
        <v>0</v>
      </c>
      <c r="K142" s="207" t="s">
        <v>130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0.026280000000000001</v>
      </c>
      <c r="R142" s="214">
        <f>Q142*H142</f>
        <v>0.10512000000000001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147</v>
      </c>
      <c r="AT142" s="216" t="s">
        <v>126</v>
      </c>
      <c r="AU142" s="216" t="s">
        <v>81</v>
      </c>
      <c r="AY142" s="18" t="s">
        <v>123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147</v>
      </c>
      <c r="BM142" s="216" t="s">
        <v>277</v>
      </c>
    </row>
    <row r="143" s="2" customFormat="1">
      <c r="A143" s="39"/>
      <c r="B143" s="40"/>
      <c r="C143" s="41"/>
      <c r="D143" s="218" t="s">
        <v>133</v>
      </c>
      <c r="E143" s="41"/>
      <c r="F143" s="219" t="s">
        <v>278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133</v>
      </c>
      <c r="AU143" s="18" t="s">
        <v>81</v>
      </c>
    </row>
    <row r="144" s="2" customFormat="1" ht="24.15" customHeight="1">
      <c r="A144" s="39"/>
      <c r="B144" s="40"/>
      <c r="C144" s="205" t="s">
        <v>279</v>
      </c>
      <c r="D144" s="205" t="s">
        <v>126</v>
      </c>
      <c r="E144" s="206" t="s">
        <v>280</v>
      </c>
      <c r="F144" s="207" t="s">
        <v>281</v>
      </c>
      <c r="G144" s="208" t="s">
        <v>266</v>
      </c>
      <c r="H144" s="209">
        <v>1</v>
      </c>
      <c r="I144" s="210"/>
      <c r="J144" s="211">
        <f>ROUND(I144*H144,2)</f>
        <v>0</v>
      </c>
      <c r="K144" s="207" t="s">
        <v>130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0.034279999999999998</v>
      </c>
      <c r="R144" s="214">
        <f>Q144*H144</f>
        <v>0.034279999999999998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147</v>
      </c>
      <c r="AT144" s="216" t="s">
        <v>126</v>
      </c>
      <c r="AU144" s="216" t="s">
        <v>81</v>
      </c>
      <c r="AY144" s="18" t="s">
        <v>123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147</v>
      </c>
      <c r="BM144" s="216" t="s">
        <v>282</v>
      </c>
    </row>
    <row r="145" s="2" customFormat="1">
      <c r="A145" s="39"/>
      <c r="B145" s="40"/>
      <c r="C145" s="41"/>
      <c r="D145" s="218" t="s">
        <v>133</v>
      </c>
      <c r="E145" s="41"/>
      <c r="F145" s="219" t="s">
        <v>283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133</v>
      </c>
      <c r="AU145" s="18" t="s">
        <v>81</v>
      </c>
    </row>
    <row r="146" s="2" customFormat="1" ht="24.15" customHeight="1">
      <c r="A146" s="39"/>
      <c r="B146" s="40"/>
      <c r="C146" s="205" t="s">
        <v>284</v>
      </c>
      <c r="D146" s="205" t="s">
        <v>126</v>
      </c>
      <c r="E146" s="206" t="s">
        <v>285</v>
      </c>
      <c r="F146" s="207" t="s">
        <v>286</v>
      </c>
      <c r="G146" s="208" t="s">
        <v>230</v>
      </c>
      <c r="H146" s="209">
        <v>31.800999999999998</v>
      </c>
      <c r="I146" s="210"/>
      <c r="J146" s="211">
        <f>ROUND(I146*H146,2)</f>
        <v>0</v>
      </c>
      <c r="K146" s="207" t="s">
        <v>130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0.058970000000000002</v>
      </c>
      <c r="R146" s="214">
        <f>Q146*H146</f>
        <v>1.87530497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147</v>
      </c>
      <c r="AT146" s="216" t="s">
        <v>126</v>
      </c>
      <c r="AU146" s="216" t="s">
        <v>81</v>
      </c>
      <c r="AY146" s="18" t="s">
        <v>123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147</v>
      </c>
      <c r="BM146" s="216" t="s">
        <v>287</v>
      </c>
    </row>
    <row r="147" s="2" customFormat="1">
      <c r="A147" s="39"/>
      <c r="B147" s="40"/>
      <c r="C147" s="41"/>
      <c r="D147" s="218" t="s">
        <v>133</v>
      </c>
      <c r="E147" s="41"/>
      <c r="F147" s="219" t="s">
        <v>288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133</v>
      </c>
      <c r="AU147" s="18" t="s">
        <v>81</v>
      </c>
    </row>
    <row r="148" s="13" customFormat="1">
      <c r="A148" s="13"/>
      <c r="B148" s="227"/>
      <c r="C148" s="228"/>
      <c r="D148" s="229" t="s">
        <v>203</v>
      </c>
      <c r="E148" s="230" t="s">
        <v>19</v>
      </c>
      <c r="F148" s="231" t="s">
        <v>289</v>
      </c>
      <c r="G148" s="228"/>
      <c r="H148" s="232">
        <v>2.113</v>
      </c>
      <c r="I148" s="233"/>
      <c r="J148" s="228"/>
      <c r="K148" s="228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203</v>
      </c>
      <c r="AU148" s="238" t="s">
        <v>81</v>
      </c>
      <c r="AV148" s="13" t="s">
        <v>81</v>
      </c>
      <c r="AW148" s="13" t="s">
        <v>4</v>
      </c>
      <c r="AX148" s="13" t="s">
        <v>71</v>
      </c>
      <c r="AY148" s="238" t="s">
        <v>123</v>
      </c>
    </row>
    <row r="149" s="13" customFormat="1">
      <c r="A149" s="13"/>
      <c r="B149" s="227"/>
      <c r="C149" s="228"/>
      <c r="D149" s="229" t="s">
        <v>203</v>
      </c>
      <c r="E149" s="230" t="s">
        <v>19</v>
      </c>
      <c r="F149" s="231" t="s">
        <v>290</v>
      </c>
      <c r="G149" s="228"/>
      <c r="H149" s="232">
        <v>2.5350000000000001</v>
      </c>
      <c r="I149" s="233"/>
      <c r="J149" s="228"/>
      <c r="K149" s="228"/>
      <c r="L149" s="234"/>
      <c r="M149" s="235"/>
      <c r="N149" s="236"/>
      <c r="O149" s="236"/>
      <c r="P149" s="236"/>
      <c r="Q149" s="236"/>
      <c r="R149" s="236"/>
      <c r="S149" s="236"/>
      <c r="T149" s="23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8" t="s">
        <v>203</v>
      </c>
      <c r="AU149" s="238" t="s">
        <v>81</v>
      </c>
      <c r="AV149" s="13" t="s">
        <v>81</v>
      </c>
      <c r="AW149" s="13" t="s">
        <v>33</v>
      </c>
      <c r="AX149" s="13" t="s">
        <v>71</v>
      </c>
      <c r="AY149" s="238" t="s">
        <v>123</v>
      </c>
    </row>
    <row r="150" s="13" customFormat="1">
      <c r="A150" s="13"/>
      <c r="B150" s="227"/>
      <c r="C150" s="228"/>
      <c r="D150" s="229" t="s">
        <v>203</v>
      </c>
      <c r="E150" s="230" t="s">
        <v>19</v>
      </c>
      <c r="F150" s="231" t="s">
        <v>291</v>
      </c>
      <c r="G150" s="228"/>
      <c r="H150" s="232">
        <v>6.5199999999999996</v>
      </c>
      <c r="I150" s="233"/>
      <c r="J150" s="228"/>
      <c r="K150" s="228"/>
      <c r="L150" s="234"/>
      <c r="M150" s="235"/>
      <c r="N150" s="236"/>
      <c r="O150" s="236"/>
      <c r="P150" s="236"/>
      <c r="Q150" s="236"/>
      <c r="R150" s="236"/>
      <c r="S150" s="236"/>
      <c r="T150" s="23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8" t="s">
        <v>203</v>
      </c>
      <c r="AU150" s="238" t="s">
        <v>81</v>
      </c>
      <c r="AV150" s="13" t="s">
        <v>81</v>
      </c>
      <c r="AW150" s="13" t="s">
        <v>33</v>
      </c>
      <c r="AX150" s="13" t="s">
        <v>71</v>
      </c>
      <c r="AY150" s="238" t="s">
        <v>123</v>
      </c>
    </row>
    <row r="151" s="13" customFormat="1">
      <c r="A151" s="13"/>
      <c r="B151" s="227"/>
      <c r="C151" s="228"/>
      <c r="D151" s="229" t="s">
        <v>203</v>
      </c>
      <c r="E151" s="230" t="s">
        <v>19</v>
      </c>
      <c r="F151" s="231" t="s">
        <v>292</v>
      </c>
      <c r="G151" s="228"/>
      <c r="H151" s="232">
        <v>7.5380000000000003</v>
      </c>
      <c r="I151" s="233"/>
      <c r="J151" s="228"/>
      <c r="K151" s="228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203</v>
      </c>
      <c r="AU151" s="238" t="s">
        <v>81</v>
      </c>
      <c r="AV151" s="13" t="s">
        <v>81</v>
      </c>
      <c r="AW151" s="13" t="s">
        <v>33</v>
      </c>
      <c r="AX151" s="13" t="s">
        <v>71</v>
      </c>
      <c r="AY151" s="238" t="s">
        <v>123</v>
      </c>
    </row>
    <row r="152" s="13" customFormat="1">
      <c r="A152" s="13"/>
      <c r="B152" s="227"/>
      <c r="C152" s="228"/>
      <c r="D152" s="229" t="s">
        <v>203</v>
      </c>
      <c r="E152" s="230" t="s">
        <v>19</v>
      </c>
      <c r="F152" s="231" t="s">
        <v>293</v>
      </c>
      <c r="G152" s="228"/>
      <c r="H152" s="232">
        <v>13.095000000000001</v>
      </c>
      <c r="I152" s="233"/>
      <c r="J152" s="228"/>
      <c r="K152" s="228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203</v>
      </c>
      <c r="AU152" s="238" t="s">
        <v>81</v>
      </c>
      <c r="AV152" s="13" t="s">
        <v>81</v>
      </c>
      <c r="AW152" s="13" t="s">
        <v>33</v>
      </c>
      <c r="AX152" s="13" t="s">
        <v>71</v>
      </c>
      <c r="AY152" s="238" t="s">
        <v>123</v>
      </c>
    </row>
    <row r="153" s="14" customFormat="1">
      <c r="A153" s="14"/>
      <c r="B153" s="239"/>
      <c r="C153" s="240"/>
      <c r="D153" s="229" t="s">
        <v>203</v>
      </c>
      <c r="E153" s="241" t="s">
        <v>19</v>
      </c>
      <c r="F153" s="242" t="s">
        <v>294</v>
      </c>
      <c r="G153" s="240"/>
      <c r="H153" s="243">
        <v>31.800999999999998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9" t="s">
        <v>203</v>
      </c>
      <c r="AU153" s="249" t="s">
        <v>81</v>
      </c>
      <c r="AV153" s="14" t="s">
        <v>147</v>
      </c>
      <c r="AW153" s="14" t="s">
        <v>33</v>
      </c>
      <c r="AX153" s="14" t="s">
        <v>79</v>
      </c>
      <c r="AY153" s="249" t="s">
        <v>123</v>
      </c>
    </row>
    <row r="154" s="2" customFormat="1" ht="16.5" customHeight="1">
      <c r="A154" s="39"/>
      <c r="B154" s="40"/>
      <c r="C154" s="205" t="s">
        <v>295</v>
      </c>
      <c r="D154" s="205" t="s">
        <v>126</v>
      </c>
      <c r="E154" s="206" t="s">
        <v>296</v>
      </c>
      <c r="F154" s="207" t="s">
        <v>297</v>
      </c>
      <c r="G154" s="208" t="s">
        <v>298</v>
      </c>
      <c r="H154" s="209">
        <v>12.75</v>
      </c>
      <c r="I154" s="210"/>
      <c r="J154" s="211">
        <f>ROUND(I154*H154,2)</f>
        <v>0</v>
      </c>
      <c r="K154" s="207" t="s">
        <v>130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0.00012999999999999999</v>
      </c>
      <c r="R154" s="214">
        <f>Q154*H154</f>
        <v>0.0016574999999999999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147</v>
      </c>
      <c r="AT154" s="216" t="s">
        <v>126</v>
      </c>
      <c r="AU154" s="216" t="s">
        <v>81</v>
      </c>
      <c r="AY154" s="18" t="s">
        <v>123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147</v>
      </c>
      <c r="BM154" s="216" t="s">
        <v>299</v>
      </c>
    </row>
    <row r="155" s="2" customFormat="1">
      <c r="A155" s="39"/>
      <c r="B155" s="40"/>
      <c r="C155" s="41"/>
      <c r="D155" s="218" t="s">
        <v>133</v>
      </c>
      <c r="E155" s="41"/>
      <c r="F155" s="219" t="s">
        <v>300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133</v>
      </c>
      <c r="AU155" s="18" t="s">
        <v>81</v>
      </c>
    </row>
    <row r="156" s="13" customFormat="1">
      <c r="A156" s="13"/>
      <c r="B156" s="227"/>
      <c r="C156" s="228"/>
      <c r="D156" s="229" t="s">
        <v>203</v>
      </c>
      <c r="E156" s="230" t="s">
        <v>19</v>
      </c>
      <c r="F156" s="231" t="s">
        <v>301</v>
      </c>
      <c r="G156" s="228"/>
      <c r="H156" s="232">
        <v>12.75</v>
      </c>
      <c r="I156" s="233"/>
      <c r="J156" s="228"/>
      <c r="K156" s="228"/>
      <c r="L156" s="234"/>
      <c r="M156" s="235"/>
      <c r="N156" s="236"/>
      <c r="O156" s="236"/>
      <c r="P156" s="236"/>
      <c r="Q156" s="236"/>
      <c r="R156" s="236"/>
      <c r="S156" s="236"/>
      <c r="T156" s="23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8" t="s">
        <v>203</v>
      </c>
      <c r="AU156" s="238" t="s">
        <v>81</v>
      </c>
      <c r="AV156" s="13" t="s">
        <v>81</v>
      </c>
      <c r="AW156" s="13" t="s">
        <v>33</v>
      </c>
      <c r="AX156" s="13" t="s">
        <v>79</v>
      </c>
      <c r="AY156" s="238" t="s">
        <v>123</v>
      </c>
    </row>
    <row r="157" s="12" customFormat="1" ht="22.8" customHeight="1">
      <c r="A157" s="12"/>
      <c r="B157" s="189"/>
      <c r="C157" s="190"/>
      <c r="D157" s="191" t="s">
        <v>70</v>
      </c>
      <c r="E157" s="203" t="s">
        <v>147</v>
      </c>
      <c r="F157" s="203" t="s">
        <v>302</v>
      </c>
      <c r="G157" s="190"/>
      <c r="H157" s="190"/>
      <c r="I157" s="193"/>
      <c r="J157" s="204">
        <f>BK157</f>
        <v>0</v>
      </c>
      <c r="K157" s="190"/>
      <c r="L157" s="195"/>
      <c r="M157" s="196"/>
      <c r="N157" s="197"/>
      <c r="O157" s="197"/>
      <c r="P157" s="198">
        <f>SUM(P158:P161)</f>
        <v>0</v>
      </c>
      <c r="Q157" s="197"/>
      <c r="R157" s="198">
        <f>SUM(R158:R161)</f>
        <v>0.38858600000000004</v>
      </c>
      <c r="S157" s="197"/>
      <c r="T157" s="199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79</v>
      </c>
      <c r="AT157" s="201" t="s">
        <v>70</v>
      </c>
      <c r="AU157" s="201" t="s">
        <v>79</v>
      </c>
      <c r="AY157" s="200" t="s">
        <v>123</v>
      </c>
      <c r="BK157" s="202">
        <f>SUM(BK158:BK161)</f>
        <v>0</v>
      </c>
    </row>
    <row r="158" s="2" customFormat="1" ht="37.8" customHeight="1">
      <c r="A158" s="39"/>
      <c r="B158" s="40"/>
      <c r="C158" s="205" t="s">
        <v>303</v>
      </c>
      <c r="D158" s="205" t="s">
        <v>126</v>
      </c>
      <c r="E158" s="206" t="s">
        <v>304</v>
      </c>
      <c r="F158" s="207" t="s">
        <v>305</v>
      </c>
      <c r="G158" s="208" t="s">
        <v>298</v>
      </c>
      <c r="H158" s="209">
        <v>2.2000000000000002</v>
      </c>
      <c r="I158" s="210"/>
      <c r="J158" s="211">
        <f>ROUND(I158*H158,2)</f>
        <v>0</v>
      </c>
      <c r="K158" s="207" t="s">
        <v>130</v>
      </c>
      <c r="L158" s="45"/>
      <c r="M158" s="212" t="s">
        <v>19</v>
      </c>
      <c r="N158" s="213" t="s">
        <v>42</v>
      </c>
      <c r="O158" s="85"/>
      <c r="P158" s="214">
        <f>O158*H158</f>
        <v>0</v>
      </c>
      <c r="Q158" s="214">
        <v>0.038629999999999998</v>
      </c>
      <c r="R158" s="214">
        <f>Q158*H158</f>
        <v>0.084986000000000006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147</v>
      </c>
      <c r="AT158" s="216" t="s">
        <v>126</v>
      </c>
      <c r="AU158" s="216" t="s">
        <v>81</v>
      </c>
      <c r="AY158" s="18" t="s">
        <v>123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147</v>
      </c>
      <c r="BM158" s="216" t="s">
        <v>306</v>
      </c>
    </row>
    <row r="159" s="2" customFormat="1">
      <c r="A159" s="39"/>
      <c r="B159" s="40"/>
      <c r="C159" s="41"/>
      <c r="D159" s="218" t="s">
        <v>133</v>
      </c>
      <c r="E159" s="41"/>
      <c r="F159" s="219" t="s">
        <v>307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133</v>
      </c>
      <c r="AU159" s="18" t="s">
        <v>81</v>
      </c>
    </row>
    <row r="160" s="13" customFormat="1">
      <c r="A160" s="13"/>
      <c r="B160" s="227"/>
      <c r="C160" s="228"/>
      <c r="D160" s="229" t="s">
        <v>203</v>
      </c>
      <c r="E160" s="230" t="s">
        <v>19</v>
      </c>
      <c r="F160" s="231" t="s">
        <v>308</v>
      </c>
      <c r="G160" s="228"/>
      <c r="H160" s="232">
        <v>2.2000000000000002</v>
      </c>
      <c r="I160" s="233"/>
      <c r="J160" s="228"/>
      <c r="K160" s="228"/>
      <c r="L160" s="234"/>
      <c r="M160" s="235"/>
      <c r="N160" s="236"/>
      <c r="O160" s="236"/>
      <c r="P160" s="236"/>
      <c r="Q160" s="236"/>
      <c r="R160" s="236"/>
      <c r="S160" s="236"/>
      <c r="T160" s="23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8" t="s">
        <v>203</v>
      </c>
      <c r="AU160" s="238" t="s">
        <v>81</v>
      </c>
      <c r="AV160" s="13" t="s">
        <v>81</v>
      </c>
      <c r="AW160" s="13" t="s">
        <v>33</v>
      </c>
      <c r="AX160" s="13" t="s">
        <v>79</v>
      </c>
      <c r="AY160" s="238" t="s">
        <v>123</v>
      </c>
    </row>
    <row r="161" s="2" customFormat="1" ht="24.15" customHeight="1">
      <c r="A161" s="39"/>
      <c r="B161" s="40"/>
      <c r="C161" s="250" t="s">
        <v>309</v>
      </c>
      <c r="D161" s="250" t="s">
        <v>310</v>
      </c>
      <c r="E161" s="251" t="s">
        <v>311</v>
      </c>
      <c r="F161" s="252" t="s">
        <v>312</v>
      </c>
      <c r="G161" s="253" t="s">
        <v>298</v>
      </c>
      <c r="H161" s="254">
        <v>2.2000000000000002</v>
      </c>
      <c r="I161" s="255"/>
      <c r="J161" s="256">
        <f>ROUND(I161*H161,2)</f>
        <v>0</v>
      </c>
      <c r="K161" s="252" t="s">
        <v>19</v>
      </c>
      <c r="L161" s="257"/>
      <c r="M161" s="258" t="s">
        <v>19</v>
      </c>
      <c r="N161" s="259" t="s">
        <v>42</v>
      </c>
      <c r="O161" s="85"/>
      <c r="P161" s="214">
        <f>O161*H161</f>
        <v>0</v>
      </c>
      <c r="Q161" s="214">
        <v>0.13800000000000001</v>
      </c>
      <c r="R161" s="214">
        <f>Q161*H161</f>
        <v>0.30360000000000004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169</v>
      </c>
      <c r="AT161" s="216" t="s">
        <v>310</v>
      </c>
      <c r="AU161" s="216" t="s">
        <v>81</v>
      </c>
      <c r="AY161" s="18" t="s">
        <v>123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147</v>
      </c>
      <c r="BM161" s="216" t="s">
        <v>313</v>
      </c>
    </row>
    <row r="162" s="12" customFormat="1" ht="22.8" customHeight="1">
      <c r="A162" s="12"/>
      <c r="B162" s="189"/>
      <c r="C162" s="190"/>
      <c r="D162" s="191" t="s">
        <v>70</v>
      </c>
      <c r="E162" s="203" t="s">
        <v>158</v>
      </c>
      <c r="F162" s="203" t="s">
        <v>314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f>SUM(P163:P303)</f>
        <v>0</v>
      </c>
      <c r="Q162" s="197"/>
      <c r="R162" s="198">
        <f>SUM(R163:R303)</f>
        <v>37.293545570000006</v>
      </c>
      <c r="S162" s="197"/>
      <c r="T162" s="199">
        <f>SUM(T163:T303)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79</v>
      </c>
      <c r="AT162" s="201" t="s">
        <v>70</v>
      </c>
      <c r="AU162" s="201" t="s">
        <v>79</v>
      </c>
      <c r="AY162" s="200" t="s">
        <v>123</v>
      </c>
      <c r="BK162" s="202">
        <f>SUM(BK163:BK303)</f>
        <v>0</v>
      </c>
    </row>
    <row r="163" s="2" customFormat="1" ht="21.75" customHeight="1">
      <c r="A163" s="39"/>
      <c r="B163" s="40"/>
      <c r="C163" s="205" t="s">
        <v>7</v>
      </c>
      <c r="D163" s="205" t="s">
        <v>126</v>
      </c>
      <c r="E163" s="206" t="s">
        <v>315</v>
      </c>
      <c r="F163" s="207" t="s">
        <v>316</v>
      </c>
      <c r="G163" s="208" t="s">
        <v>230</v>
      </c>
      <c r="H163" s="209">
        <v>8.9930000000000003</v>
      </c>
      <c r="I163" s="210"/>
      <c r="J163" s="211">
        <f>ROUND(I163*H163,2)</f>
        <v>0</v>
      </c>
      <c r="K163" s="207" t="s">
        <v>130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0.0064999999999999997</v>
      </c>
      <c r="R163" s="214">
        <f>Q163*H163</f>
        <v>0.0584545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147</v>
      </c>
      <c r="AT163" s="216" t="s">
        <v>126</v>
      </c>
      <c r="AU163" s="216" t="s">
        <v>81</v>
      </c>
      <c r="AY163" s="18" t="s">
        <v>123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147</v>
      </c>
      <c r="BM163" s="216" t="s">
        <v>317</v>
      </c>
    </row>
    <row r="164" s="2" customFormat="1">
      <c r="A164" s="39"/>
      <c r="B164" s="40"/>
      <c r="C164" s="41"/>
      <c r="D164" s="218" t="s">
        <v>133</v>
      </c>
      <c r="E164" s="41"/>
      <c r="F164" s="219" t="s">
        <v>318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133</v>
      </c>
      <c r="AU164" s="18" t="s">
        <v>81</v>
      </c>
    </row>
    <row r="165" s="13" customFormat="1">
      <c r="A165" s="13"/>
      <c r="B165" s="227"/>
      <c r="C165" s="228"/>
      <c r="D165" s="229" t="s">
        <v>203</v>
      </c>
      <c r="E165" s="230" t="s">
        <v>19</v>
      </c>
      <c r="F165" s="231" t="s">
        <v>319</v>
      </c>
      <c r="G165" s="228"/>
      <c r="H165" s="232">
        <v>7.1299999999999999</v>
      </c>
      <c r="I165" s="233"/>
      <c r="J165" s="228"/>
      <c r="K165" s="228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203</v>
      </c>
      <c r="AU165" s="238" t="s">
        <v>81</v>
      </c>
      <c r="AV165" s="13" t="s">
        <v>81</v>
      </c>
      <c r="AW165" s="13" t="s">
        <v>33</v>
      </c>
      <c r="AX165" s="13" t="s">
        <v>71</v>
      </c>
      <c r="AY165" s="238" t="s">
        <v>123</v>
      </c>
    </row>
    <row r="166" s="13" customFormat="1">
      <c r="A166" s="13"/>
      <c r="B166" s="227"/>
      <c r="C166" s="228"/>
      <c r="D166" s="229" t="s">
        <v>203</v>
      </c>
      <c r="E166" s="230" t="s">
        <v>19</v>
      </c>
      <c r="F166" s="231" t="s">
        <v>320</v>
      </c>
      <c r="G166" s="228"/>
      <c r="H166" s="232">
        <v>1.863</v>
      </c>
      <c r="I166" s="233"/>
      <c r="J166" s="228"/>
      <c r="K166" s="228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203</v>
      </c>
      <c r="AU166" s="238" t="s">
        <v>81</v>
      </c>
      <c r="AV166" s="13" t="s">
        <v>81</v>
      </c>
      <c r="AW166" s="13" t="s">
        <v>33</v>
      </c>
      <c r="AX166" s="13" t="s">
        <v>71</v>
      </c>
      <c r="AY166" s="238" t="s">
        <v>123</v>
      </c>
    </row>
    <row r="167" s="14" customFormat="1">
      <c r="A167" s="14"/>
      <c r="B167" s="239"/>
      <c r="C167" s="240"/>
      <c r="D167" s="229" t="s">
        <v>203</v>
      </c>
      <c r="E167" s="241" t="s">
        <v>19</v>
      </c>
      <c r="F167" s="242" t="s">
        <v>294</v>
      </c>
      <c r="G167" s="240"/>
      <c r="H167" s="243">
        <v>8.9930000000000003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203</v>
      </c>
      <c r="AU167" s="249" t="s">
        <v>81</v>
      </c>
      <c r="AV167" s="14" t="s">
        <v>147</v>
      </c>
      <c r="AW167" s="14" t="s">
        <v>33</v>
      </c>
      <c r="AX167" s="14" t="s">
        <v>79</v>
      </c>
      <c r="AY167" s="249" t="s">
        <v>123</v>
      </c>
    </row>
    <row r="168" s="2" customFormat="1" ht="16.5" customHeight="1">
      <c r="A168" s="39"/>
      <c r="B168" s="40"/>
      <c r="C168" s="205" t="s">
        <v>321</v>
      </c>
      <c r="D168" s="205" t="s">
        <v>126</v>
      </c>
      <c r="E168" s="206" t="s">
        <v>322</v>
      </c>
      <c r="F168" s="207" t="s">
        <v>323</v>
      </c>
      <c r="G168" s="208" t="s">
        <v>230</v>
      </c>
      <c r="H168" s="209">
        <v>8.9930000000000003</v>
      </c>
      <c r="I168" s="210"/>
      <c r="J168" s="211">
        <f>ROUND(I168*H168,2)</f>
        <v>0</v>
      </c>
      <c r="K168" s="207" t="s">
        <v>130</v>
      </c>
      <c r="L168" s="45"/>
      <c r="M168" s="212" t="s">
        <v>19</v>
      </c>
      <c r="N168" s="213" t="s">
        <v>42</v>
      </c>
      <c r="O168" s="85"/>
      <c r="P168" s="214">
        <f>O168*H168</f>
        <v>0</v>
      </c>
      <c r="Q168" s="214">
        <v>0.00025999999999999998</v>
      </c>
      <c r="R168" s="214">
        <f>Q168*H168</f>
        <v>0.00233818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147</v>
      </c>
      <c r="AT168" s="216" t="s">
        <v>126</v>
      </c>
      <c r="AU168" s="216" t="s">
        <v>81</v>
      </c>
      <c r="AY168" s="18" t="s">
        <v>123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147</v>
      </c>
      <c r="BM168" s="216" t="s">
        <v>324</v>
      </c>
    </row>
    <row r="169" s="2" customFormat="1">
      <c r="A169" s="39"/>
      <c r="B169" s="40"/>
      <c r="C169" s="41"/>
      <c r="D169" s="218" t="s">
        <v>133</v>
      </c>
      <c r="E169" s="41"/>
      <c r="F169" s="219" t="s">
        <v>325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133</v>
      </c>
      <c r="AU169" s="18" t="s">
        <v>81</v>
      </c>
    </row>
    <row r="170" s="2" customFormat="1" ht="24.15" customHeight="1">
      <c r="A170" s="39"/>
      <c r="B170" s="40"/>
      <c r="C170" s="205" t="s">
        <v>326</v>
      </c>
      <c r="D170" s="205" t="s">
        <v>126</v>
      </c>
      <c r="E170" s="206" t="s">
        <v>327</v>
      </c>
      <c r="F170" s="207" t="s">
        <v>328</v>
      </c>
      <c r="G170" s="208" t="s">
        <v>230</v>
      </c>
      <c r="H170" s="209">
        <v>8.9930000000000003</v>
      </c>
      <c r="I170" s="210"/>
      <c r="J170" s="211">
        <f>ROUND(I170*H170,2)</f>
        <v>0</v>
      </c>
      <c r="K170" s="207" t="s">
        <v>130</v>
      </c>
      <c r="L170" s="45"/>
      <c r="M170" s="212" t="s">
        <v>19</v>
      </c>
      <c r="N170" s="213" t="s">
        <v>42</v>
      </c>
      <c r="O170" s="85"/>
      <c r="P170" s="214">
        <f>O170*H170</f>
        <v>0</v>
      </c>
      <c r="Q170" s="214">
        <v>0.0147</v>
      </c>
      <c r="R170" s="214">
        <f>Q170*H170</f>
        <v>0.13219710000000001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147</v>
      </c>
      <c r="AT170" s="216" t="s">
        <v>126</v>
      </c>
      <c r="AU170" s="216" t="s">
        <v>81</v>
      </c>
      <c r="AY170" s="18" t="s">
        <v>123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147</v>
      </c>
      <c r="BM170" s="216" t="s">
        <v>329</v>
      </c>
    </row>
    <row r="171" s="2" customFormat="1">
      <c r="A171" s="39"/>
      <c r="B171" s="40"/>
      <c r="C171" s="41"/>
      <c r="D171" s="218" t="s">
        <v>133</v>
      </c>
      <c r="E171" s="41"/>
      <c r="F171" s="219" t="s">
        <v>330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133</v>
      </c>
      <c r="AU171" s="18" t="s">
        <v>81</v>
      </c>
    </row>
    <row r="172" s="13" customFormat="1">
      <c r="A172" s="13"/>
      <c r="B172" s="227"/>
      <c r="C172" s="228"/>
      <c r="D172" s="229" t="s">
        <v>203</v>
      </c>
      <c r="E172" s="230" t="s">
        <v>19</v>
      </c>
      <c r="F172" s="231" t="s">
        <v>319</v>
      </c>
      <c r="G172" s="228"/>
      <c r="H172" s="232">
        <v>7.1299999999999999</v>
      </c>
      <c r="I172" s="233"/>
      <c r="J172" s="228"/>
      <c r="K172" s="228"/>
      <c r="L172" s="234"/>
      <c r="M172" s="235"/>
      <c r="N172" s="236"/>
      <c r="O172" s="236"/>
      <c r="P172" s="236"/>
      <c r="Q172" s="236"/>
      <c r="R172" s="236"/>
      <c r="S172" s="236"/>
      <c r="T172" s="2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8" t="s">
        <v>203</v>
      </c>
      <c r="AU172" s="238" t="s">
        <v>81</v>
      </c>
      <c r="AV172" s="13" t="s">
        <v>81</v>
      </c>
      <c r="AW172" s="13" t="s">
        <v>33</v>
      </c>
      <c r="AX172" s="13" t="s">
        <v>71</v>
      </c>
      <c r="AY172" s="238" t="s">
        <v>123</v>
      </c>
    </row>
    <row r="173" s="13" customFormat="1">
      <c r="A173" s="13"/>
      <c r="B173" s="227"/>
      <c r="C173" s="228"/>
      <c r="D173" s="229" t="s">
        <v>203</v>
      </c>
      <c r="E173" s="230" t="s">
        <v>19</v>
      </c>
      <c r="F173" s="231" t="s">
        <v>320</v>
      </c>
      <c r="G173" s="228"/>
      <c r="H173" s="232">
        <v>1.863</v>
      </c>
      <c r="I173" s="233"/>
      <c r="J173" s="228"/>
      <c r="K173" s="228"/>
      <c r="L173" s="234"/>
      <c r="M173" s="235"/>
      <c r="N173" s="236"/>
      <c r="O173" s="236"/>
      <c r="P173" s="236"/>
      <c r="Q173" s="236"/>
      <c r="R173" s="236"/>
      <c r="S173" s="236"/>
      <c r="T173" s="2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8" t="s">
        <v>203</v>
      </c>
      <c r="AU173" s="238" t="s">
        <v>81</v>
      </c>
      <c r="AV173" s="13" t="s">
        <v>81</v>
      </c>
      <c r="AW173" s="13" t="s">
        <v>33</v>
      </c>
      <c r="AX173" s="13" t="s">
        <v>71</v>
      </c>
      <c r="AY173" s="238" t="s">
        <v>123</v>
      </c>
    </row>
    <row r="174" s="14" customFormat="1">
      <c r="A174" s="14"/>
      <c r="B174" s="239"/>
      <c r="C174" s="240"/>
      <c r="D174" s="229" t="s">
        <v>203</v>
      </c>
      <c r="E174" s="241" t="s">
        <v>19</v>
      </c>
      <c r="F174" s="242" t="s">
        <v>294</v>
      </c>
      <c r="G174" s="240"/>
      <c r="H174" s="243">
        <v>8.9930000000000003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9" t="s">
        <v>203</v>
      </c>
      <c r="AU174" s="249" t="s">
        <v>81</v>
      </c>
      <c r="AV174" s="14" t="s">
        <v>147</v>
      </c>
      <c r="AW174" s="14" t="s">
        <v>33</v>
      </c>
      <c r="AX174" s="14" t="s">
        <v>79</v>
      </c>
      <c r="AY174" s="249" t="s">
        <v>123</v>
      </c>
    </row>
    <row r="175" s="2" customFormat="1" ht="24.15" customHeight="1">
      <c r="A175" s="39"/>
      <c r="B175" s="40"/>
      <c r="C175" s="205" t="s">
        <v>331</v>
      </c>
      <c r="D175" s="205" t="s">
        <v>126</v>
      </c>
      <c r="E175" s="206" t="s">
        <v>332</v>
      </c>
      <c r="F175" s="207" t="s">
        <v>333</v>
      </c>
      <c r="G175" s="208" t="s">
        <v>230</v>
      </c>
      <c r="H175" s="209">
        <v>35.972000000000001</v>
      </c>
      <c r="I175" s="210"/>
      <c r="J175" s="211">
        <f>ROUND(I175*H175,2)</f>
        <v>0</v>
      </c>
      <c r="K175" s="207" t="s">
        <v>130</v>
      </c>
      <c r="L175" s="45"/>
      <c r="M175" s="212" t="s">
        <v>19</v>
      </c>
      <c r="N175" s="213" t="s">
        <v>42</v>
      </c>
      <c r="O175" s="85"/>
      <c r="P175" s="214">
        <f>O175*H175</f>
        <v>0</v>
      </c>
      <c r="Q175" s="214">
        <v>0.0073499999999999998</v>
      </c>
      <c r="R175" s="214">
        <f>Q175*H175</f>
        <v>0.26439420000000002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147</v>
      </c>
      <c r="AT175" s="216" t="s">
        <v>126</v>
      </c>
      <c r="AU175" s="216" t="s">
        <v>81</v>
      </c>
      <c r="AY175" s="18" t="s">
        <v>123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147</v>
      </c>
      <c r="BM175" s="216" t="s">
        <v>334</v>
      </c>
    </row>
    <row r="176" s="2" customFormat="1">
      <c r="A176" s="39"/>
      <c r="B176" s="40"/>
      <c r="C176" s="41"/>
      <c r="D176" s="218" t="s">
        <v>133</v>
      </c>
      <c r="E176" s="41"/>
      <c r="F176" s="219" t="s">
        <v>335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133</v>
      </c>
      <c r="AU176" s="18" t="s">
        <v>81</v>
      </c>
    </row>
    <row r="177" s="13" customFormat="1">
      <c r="A177" s="13"/>
      <c r="B177" s="227"/>
      <c r="C177" s="228"/>
      <c r="D177" s="229" t="s">
        <v>203</v>
      </c>
      <c r="E177" s="228"/>
      <c r="F177" s="231" t="s">
        <v>336</v>
      </c>
      <c r="G177" s="228"/>
      <c r="H177" s="232">
        <v>35.972000000000001</v>
      </c>
      <c r="I177" s="233"/>
      <c r="J177" s="228"/>
      <c r="K177" s="228"/>
      <c r="L177" s="234"/>
      <c r="M177" s="235"/>
      <c r="N177" s="236"/>
      <c r="O177" s="236"/>
      <c r="P177" s="236"/>
      <c r="Q177" s="236"/>
      <c r="R177" s="236"/>
      <c r="S177" s="236"/>
      <c r="T177" s="23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8" t="s">
        <v>203</v>
      </c>
      <c r="AU177" s="238" t="s">
        <v>81</v>
      </c>
      <c r="AV177" s="13" t="s">
        <v>81</v>
      </c>
      <c r="AW177" s="13" t="s">
        <v>4</v>
      </c>
      <c r="AX177" s="13" t="s">
        <v>79</v>
      </c>
      <c r="AY177" s="238" t="s">
        <v>123</v>
      </c>
    </row>
    <row r="178" s="2" customFormat="1" ht="33" customHeight="1">
      <c r="A178" s="39"/>
      <c r="B178" s="40"/>
      <c r="C178" s="205" t="s">
        <v>337</v>
      </c>
      <c r="D178" s="205" t="s">
        <v>126</v>
      </c>
      <c r="E178" s="206" t="s">
        <v>338</v>
      </c>
      <c r="F178" s="207" t="s">
        <v>339</v>
      </c>
      <c r="G178" s="208" t="s">
        <v>230</v>
      </c>
      <c r="H178" s="209">
        <v>7.1299999999999999</v>
      </c>
      <c r="I178" s="210"/>
      <c r="J178" s="211">
        <f>ROUND(I178*H178,2)</f>
        <v>0</v>
      </c>
      <c r="K178" s="207" t="s">
        <v>19</v>
      </c>
      <c r="L178" s="45"/>
      <c r="M178" s="212" t="s">
        <v>19</v>
      </c>
      <c r="N178" s="213" t="s">
        <v>42</v>
      </c>
      <c r="O178" s="85"/>
      <c r="P178" s="214">
        <f>O178*H178</f>
        <v>0</v>
      </c>
      <c r="Q178" s="214">
        <v>0.037999999999999999</v>
      </c>
      <c r="R178" s="214">
        <f>Q178*H178</f>
        <v>0.27094000000000001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147</v>
      </c>
      <c r="AT178" s="216" t="s">
        <v>126</v>
      </c>
      <c r="AU178" s="216" t="s">
        <v>81</v>
      </c>
      <c r="AY178" s="18" t="s">
        <v>123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79</v>
      </c>
      <c r="BK178" s="217">
        <f>ROUND(I178*H178,2)</f>
        <v>0</v>
      </c>
      <c r="BL178" s="18" t="s">
        <v>147</v>
      </c>
      <c r="BM178" s="216" t="s">
        <v>340</v>
      </c>
    </row>
    <row r="179" s="2" customFormat="1">
      <c r="A179" s="39"/>
      <c r="B179" s="40"/>
      <c r="C179" s="41"/>
      <c r="D179" s="229" t="s">
        <v>341</v>
      </c>
      <c r="E179" s="41"/>
      <c r="F179" s="260" t="s">
        <v>342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341</v>
      </c>
      <c r="AU179" s="18" t="s">
        <v>81</v>
      </c>
    </row>
    <row r="180" s="13" customFormat="1">
      <c r="A180" s="13"/>
      <c r="B180" s="227"/>
      <c r="C180" s="228"/>
      <c r="D180" s="229" t="s">
        <v>203</v>
      </c>
      <c r="E180" s="230" t="s">
        <v>19</v>
      </c>
      <c r="F180" s="231" t="s">
        <v>319</v>
      </c>
      <c r="G180" s="228"/>
      <c r="H180" s="232">
        <v>7.1299999999999999</v>
      </c>
      <c r="I180" s="233"/>
      <c r="J180" s="228"/>
      <c r="K180" s="228"/>
      <c r="L180" s="234"/>
      <c r="M180" s="235"/>
      <c r="N180" s="236"/>
      <c r="O180" s="236"/>
      <c r="P180" s="236"/>
      <c r="Q180" s="236"/>
      <c r="R180" s="236"/>
      <c r="S180" s="236"/>
      <c r="T180" s="23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8" t="s">
        <v>203</v>
      </c>
      <c r="AU180" s="238" t="s">
        <v>81</v>
      </c>
      <c r="AV180" s="13" t="s">
        <v>81</v>
      </c>
      <c r="AW180" s="13" t="s">
        <v>33</v>
      </c>
      <c r="AX180" s="13" t="s">
        <v>79</v>
      </c>
      <c r="AY180" s="238" t="s">
        <v>123</v>
      </c>
    </row>
    <row r="181" s="2" customFormat="1" ht="16.5" customHeight="1">
      <c r="A181" s="39"/>
      <c r="B181" s="40"/>
      <c r="C181" s="205" t="s">
        <v>343</v>
      </c>
      <c r="D181" s="205" t="s">
        <v>126</v>
      </c>
      <c r="E181" s="206" t="s">
        <v>344</v>
      </c>
      <c r="F181" s="207" t="s">
        <v>345</v>
      </c>
      <c r="G181" s="208" t="s">
        <v>230</v>
      </c>
      <c r="H181" s="209">
        <v>68.231999999999999</v>
      </c>
      <c r="I181" s="210"/>
      <c r="J181" s="211">
        <f>ROUND(I181*H181,2)</f>
        <v>0</v>
      </c>
      <c r="K181" s="207" t="s">
        <v>130</v>
      </c>
      <c r="L181" s="45"/>
      <c r="M181" s="212" t="s">
        <v>19</v>
      </c>
      <c r="N181" s="213" t="s">
        <v>42</v>
      </c>
      <c r="O181" s="85"/>
      <c r="P181" s="214">
        <f>O181*H181</f>
        <v>0</v>
      </c>
      <c r="Q181" s="214">
        <v>0.00025999999999999998</v>
      </c>
      <c r="R181" s="214">
        <f>Q181*H181</f>
        <v>0.017740319999999997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147</v>
      </c>
      <c r="AT181" s="216" t="s">
        <v>126</v>
      </c>
      <c r="AU181" s="216" t="s">
        <v>81</v>
      </c>
      <c r="AY181" s="18" t="s">
        <v>123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79</v>
      </c>
      <c r="BK181" s="217">
        <f>ROUND(I181*H181,2)</f>
        <v>0</v>
      </c>
      <c r="BL181" s="18" t="s">
        <v>147</v>
      </c>
      <c r="BM181" s="216" t="s">
        <v>346</v>
      </c>
    </row>
    <row r="182" s="2" customFormat="1">
      <c r="A182" s="39"/>
      <c r="B182" s="40"/>
      <c r="C182" s="41"/>
      <c r="D182" s="218" t="s">
        <v>133</v>
      </c>
      <c r="E182" s="41"/>
      <c r="F182" s="219" t="s">
        <v>347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133</v>
      </c>
      <c r="AU182" s="18" t="s">
        <v>81</v>
      </c>
    </row>
    <row r="183" s="13" customFormat="1">
      <c r="A183" s="13"/>
      <c r="B183" s="227"/>
      <c r="C183" s="228"/>
      <c r="D183" s="229" t="s">
        <v>203</v>
      </c>
      <c r="E183" s="230" t="s">
        <v>19</v>
      </c>
      <c r="F183" s="231" t="s">
        <v>348</v>
      </c>
      <c r="G183" s="228"/>
      <c r="H183" s="232">
        <v>68.231999999999999</v>
      </c>
      <c r="I183" s="233"/>
      <c r="J183" s="228"/>
      <c r="K183" s="228"/>
      <c r="L183" s="234"/>
      <c r="M183" s="235"/>
      <c r="N183" s="236"/>
      <c r="O183" s="236"/>
      <c r="P183" s="236"/>
      <c r="Q183" s="236"/>
      <c r="R183" s="236"/>
      <c r="S183" s="236"/>
      <c r="T183" s="23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8" t="s">
        <v>203</v>
      </c>
      <c r="AU183" s="238" t="s">
        <v>81</v>
      </c>
      <c r="AV183" s="13" t="s">
        <v>81</v>
      </c>
      <c r="AW183" s="13" t="s">
        <v>33</v>
      </c>
      <c r="AX183" s="13" t="s">
        <v>79</v>
      </c>
      <c r="AY183" s="238" t="s">
        <v>123</v>
      </c>
    </row>
    <row r="184" s="2" customFormat="1" ht="24.15" customHeight="1">
      <c r="A184" s="39"/>
      <c r="B184" s="40"/>
      <c r="C184" s="205" t="s">
        <v>349</v>
      </c>
      <c r="D184" s="205" t="s">
        <v>126</v>
      </c>
      <c r="E184" s="206" t="s">
        <v>350</v>
      </c>
      <c r="F184" s="207" t="s">
        <v>351</v>
      </c>
      <c r="G184" s="208" t="s">
        <v>230</v>
      </c>
      <c r="H184" s="209">
        <v>68.231999999999999</v>
      </c>
      <c r="I184" s="210"/>
      <c r="J184" s="211">
        <f>ROUND(I184*H184,2)</f>
        <v>0</v>
      </c>
      <c r="K184" s="207" t="s">
        <v>130</v>
      </c>
      <c r="L184" s="45"/>
      <c r="M184" s="212" t="s">
        <v>19</v>
      </c>
      <c r="N184" s="213" t="s">
        <v>42</v>
      </c>
      <c r="O184" s="85"/>
      <c r="P184" s="214">
        <f>O184*H184</f>
        <v>0</v>
      </c>
      <c r="Q184" s="214">
        <v>0.0043800000000000002</v>
      </c>
      <c r="R184" s="214">
        <f>Q184*H184</f>
        <v>0.29885616000000004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147</v>
      </c>
      <c r="AT184" s="216" t="s">
        <v>126</v>
      </c>
      <c r="AU184" s="216" t="s">
        <v>81</v>
      </c>
      <c r="AY184" s="18" t="s">
        <v>123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79</v>
      </c>
      <c r="BK184" s="217">
        <f>ROUND(I184*H184,2)</f>
        <v>0</v>
      </c>
      <c r="BL184" s="18" t="s">
        <v>147</v>
      </c>
      <c r="BM184" s="216" t="s">
        <v>352</v>
      </c>
    </row>
    <row r="185" s="2" customFormat="1">
      <c r="A185" s="39"/>
      <c r="B185" s="40"/>
      <c r="C185" s="41"/>
      <c r="D185" s="218" t="s">
        <v>133</v>
      </c>
      <c r="E185" s="41"/>
      <c r="F185" s="219" t="s">
        <v>353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133</v>
      </c>
      <c r="AU185" s="18" t="s">
        <v>81</v>
      </c>
    </row>
    <row r="186" s="13" customFormat="1">
      <c r="A186" s="13"/>
      <c r="B186" s="227"/>
      <c r="C186" s="228"/>
      <c r="D186" s="229" t="s">
        <v>203</v>
      </c>
      <c r="E186" s="230" t="s">
        <v>19</v>
      </c>
      <c r="F186" s="231" t="s">
        <v>354</v>
      </c>
      <c r="G186" s="228"/>
      <c r="H186" s="232">
        <v>4.2249999999999996</v>
      </c>
      <c r="I186" s="233"/>
      <c r="J186" s="228"/>
      <c r="K186" s="228"/>
      <c r="L186" s="234"/>
      <c r="M186" s="235"/>
      <c r="N186" s="236"/>
      <c r="O186" s="236"/>
      <c r="P186" s="236"/>
      <c r="Q186" s="236"/>
      <c r="R186" s="236"/>
      <c r="S186" s="236"/>
      <c r="T186" s="23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8" t="s">
        <v>203</v>
      </c>
      <c r="AU186" s="238" t="s">
        <v>81</v>
      </c>
      <c r="AV186" s="13" t="s">
        <v>81</v>
      </c>
      <c r="AW186" s="13" t="s">
        <v>33</v>
      </c>
      <c r="AX186" s="13" t="s">
        <v>71</v>
      </c>
      <c r="AY186" s="238" t="s">
        <v>123</v>
      </c>
    </row>
    <row r="187" s="13" customFormat="1">
      <c r="A187" s="13"/>
      <c r="B187" s="227"/>
      <c r="C187" s="228"/>
      <c r="D187" s="229" t="s">
        <v>203</v>
      </c>
      <c r="E187" s="230" t="s">
        <v>19</v>
      </c>
      <c r="F187" s="231" t="s">
        <v>355</v>
      </c>
      <c r="G187" s="228"/>
      <c r="H187" s="232">
        <v>8.2699999999999996</v>
      </c>
      <c r="I187" s="233"/>
      <c r="J187" s="228"/>
      <c r="K187" s="228"/>
      <c r="L187" s="234"/>
      <c r="M187" s="235"/>
      <c r="N187" s="236"/>
      <c r="O187" s="236"/>
      <c r="P187" s="236"/>
      <c r="Q187" s="236"/>
      <c r="R187" s="236"/>
      <c r="S187" s="236"/>
      <c r="T187" s="23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8" t="s">
        <v>203</v>
      </c>
      <c r="AU187" s="238" t="s">
        <v>81</v>
      </c>
      <c r="AV187" s="13" t="s">
        <v>81</v>
      </c>
      <c r="AW187" s="13" t="s">
        <v>33</v>
      </c>
      <c r="AX187" s="13" t="s">
        <v>71</v>
      </c>
      <c r="AY187" s="238" t="s">
        <v>123</v>
      </c>
    </row>
    <row r="188" s="13" customFormat="1">
      <c r="A188" s="13"/>
      <c r="B188" s="227"/>
      <c r="C188" s="228"/>
      <c r="D188" s="229" t="s">
        <v>203</v>
      </c>
      <c r="E188" s="230" t="s">
        <v>19</v>
      </c>
      <c r="F188" s="231" t="s">
        <v>356</v>
      </c>
      <c r="G188" s="228"/>
      <c r="H188" s="232">
        <v>13.555</v>
      </c>
      <c r="I188" s="233"/>
      <c r="J188" s="228"/>
      <c r="K188" s="228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203</v>
      </c>
      <c r="AU188" s="238" t="s">
        <v>81</v>
      </c>
      <c r="AV188" s="13" t="s">
        <v>81</v>
      </c>
      <c r="AW188" s="13" t="s">
        <v>33</v>
      </c>
      <c r="AX188" s="13" t="s">
        <v>71</v>
      </c>
      <c r="AY188" s="238" t="s">
        <v>123</v>
      </c>
    </row>
    <row r="189" s="13" customFormat="1">
      <c r="A189" s="13"/>
      <c r="B189" s="227"/>
      <c r="C189" s="228"/>
      <c r="D189" s="229" t="s">
        <v>203</v>
      </c>
      <c r="E189" s="230" t="s">
        <v>19</v>
      </c>
      <c r="F189" s="231" t="s">
        <v>357</v>
      </c>
      <c r="G189" s="228"/>
      <c r="H189" s="232">
        <v>15.41</v>
      </c>
      <c r="I189" s="233"/>
      <c r="J189" s="228"/>
      <c r="K189" s="228"/>
      <c r="L189" s="234"/>
      <c r="M189" s="235"/>
      <c r="N189" s="236"/>
      <c r="O189" s="236"/>
      <c r="P189" s="236"/>
      <c r="Q189" s="236"/>
      <c r="R189" s="236"/>
      <c r="S189" s="236"/>
      <c r="T189" s="23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8" t="s">
        <v>203</v>
      </c>
      <c r="AU189" s="238" t="s">
        <v>81</v>
      </c>
      <c r="AV189" s="13" t="s">
        <v>81</v>
      </c>
      <c r="AW189" s="13" t="s">
        <v>33</v>
      </c>
      <c r="AX189" s="13" t="s">
        <v>71</v>
      </c>
      <c r="AY189" s="238" t="s">
        <v>123</v>
      </c>
    </row>
    <row r="190" s="13" customFormat="1">
      <c r="A190" s="13"/>
      <c r="B190" s="227"/>
      <c r="C190" s="228"/>
      <c r="D190" s="229" t="s">
        <v>203</v>
      </c>
      <c r="E190" s="230" t="s">
        <v>19</v>
      </c>
      <c r="F190" s="231" t="s">
        <v>358</v>
      </c>
      <c r="G190" s="228"/>
      <c r="H190" s="232">
        <v>26.771999999999998</v>
      </c>
      <c r="I190" s="233"/>
      <c r="J190" s="228"/>
      <c r="K190" s="228"/>
      <c r="L190" s="234"/>
      <c r="M190" s="235"/>
      <c r="N190" s="236"/>
      <c r="O190" s="236"/>
      <c r="P190" s="236"/>
      <c r="Q190" s="236"/>
      <c r="R190" s="236"/>
      <c r="S190" s="236"/>
      <c r="T190" s="23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8" t="s">
        <v>203</v>
      </c>
      <c r="AU190" s="238" t="s">
        <v>81</v>
      </c>
      <c r="AV190" s="13" t="s">
        <v>81</v>
      </c>
      <c r="AW190" s="13" t="s">
        <v>33</v>
      </c>
      <c r="AX190" s="13" t="s">
        <v>71</v>
      </c>
      <c r="AY190" s="238" t="s">
        <v>123</v>
      </c>
    </row>
    <row r="191" s="14" customFormat="1">
      <c r="A191" s="14"/>
      <c r="B191" s="239"/>
      <c r="C191" s="240"/>
      <c r="D191" s="229" t="s">
        <v>203</v>
      </c>
      <c r="E191" s="241" t="s">
        <v>19</v>
      </c>
      <c r="F191" s="242" t="s">
        <v>359</v>
      </c>
      <c r="G191" s="240"/>
      <c r="H191" s="243">
        <v>68.231999999999999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9" t="s">
        <v>203</v>
      </c>
      <c r="AU191" s="249" t="s">
        <v>81</v>
      </c>
      <c r="AV191" s="14" t="s">
        <v>147</v>
      </c>
      <c r="AW191" s="14" t="s">
        <v>33</v>
      </c>
      <c r="AX191" s="14" t="s">
        <v>79</v>
      </c>
      <c r="AY191" s="249" t="s">
        <v>123</v>
      </c>
    </row>
    <row r="192" s="2" customFormat="1" ht="16.5" customHeight="1">
      <c r="A192" s="39"/>
      <c r="B192" s="40"/>
      <c r="C192" s="205" t="s">
        <v>360</v>
      </c>
      <c r="D192" s="205" t="s">
        <v>126</v>
      </c>
      <c r="E192" s="206" t="s">
        <v>361</v>
      </c>
      <c r="F192" s="207" t="s">
        <v>362</v>
      </c>
      <c r="G192" s="208" t="s">
        <v>230</v>
      </c>
      <c r="H192" s="209">
        <v>33.960999999999999</v>
      </c>
      <c r="I192" s="210"/>
      <c r="J192" s="211">
        <f>ROUND(I192*H192,2)</f>
        <v>0</v>
      </c>
      <c r="K192" s="207" t="s">
        <v>130</v>
      </c>
      <c r="L192" s="45"/>
      <c r="M192" s="212" t="s">
        <v>19</v>
      </c>
      <c r="N192" s="213" t="s">
        <v>42</v>
      </c>
      <c r="O192" s="85"/>
      <c r="P192" s="214">
        <f>O192*H192</f>
        <v>0</v>
      </c>
      <c r="Q192" s="214">
        <v>0.0040000000000000001</v>
      </c>
      <c r="R192" s="214">
        <f>Q192*H192</f>
        <v>0.13584399999999999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147</v>
      </c>
      <c r="AT192" s="216" t="s">
        <v>126</v>
      </c>
      <c r="AU192" s="216" t="s">
        <v>81</v>
      </c>
      <c r="AY192" s="18" t="s">
        <v>123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79</v>
      </c>
      <c r="BK192" s="217">
        <f>ROUND(I192*H192,2)</f>
        <v>0</v>
      </c>
      <c r="BL192" s="18" t="s">
        <v>147</v>
      </c>
      <c r="BM192" s="216" t="s">
        <v>363</v>
      </c>
    </row>
    <row r="193" s="2" customFormat="1">
      <c r="A193" s="39"/>
      <c r="B193" s="40"/>
      <c r="C193" s="41"/>
      <c r="D193" s="218" t="s">
        <v>133</v>
      </c>
      <c r="E193" s="41"/>
      <c r="F193" s="219" t="s">
        <v>364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133</v>
      </c>
      <c r="AU193" s="18" t="s">
        <v>81</v>
      </c>
    </row>
    <row r="194" s="13" customFormat="1">
      <c r="A194" s="13"/>
      <c r="B194" s="227"/>
      <c r="C194" s="228"/>
      <c r="D194" s="229" t="s">
        <v>203</v>
      </c>
      <c r="E194" s="230" t="s">
        <v>19</v>
      </c>
      <c r="F194" s="231" t="s">
        <v>348</v>
      </c>
      <c r="G194" s="228"/>
      <c r="H194" s="232">
        <v>68.231999999999999</v>
      </c>
      <c r="I194" s="233"/>
      <c r="J194" s="228"/>
      <c r="K194" s="228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203</v>
      </c>
      <c r="AU194" s="238" t="s">
        <v>81</v>
      </c>
      <c r="AV194" s="13" t="s">
        <v>81</v>
      </c>
      <c r="AW194" s="13" t="s">
        <v>33</v>
      </c>
      <c r="AX194" s="13" t="s">
        <v>71</v>
      </c>
      <c r="AY194" s="238" t="s">
        <v>123</v>
      </c>
    </row>
    <row r="195" s="13" customFormat="1">
      <c r="A195" s="13"/>
      <c r="B195" s="227"/>
      <c r="C195" s="228"/>
      <c r="D195" s="229" t="s">
        <v>203</v>
      </c>
      <c r="E195" s="230" t="s">
        <v>19</v>
      </c>
      <c r="F195" s="231" t="s">
        <v>365</v>
      </c>
      <c r="G195" s="228"/>
      <c r="H195" s="232">
        <v>-34.271000000000001</v>
      </c>
      <c r="I195" s="233"/>
      <c r="J195" s="228"/>
      <c r="K195" s="228"/>
      <c r="L195" s="234"/>
      <c r="M195" s="235"/>
      <c r="N195" s="236"/>
      <c r="O195" s="236"/>
      <c r="P195" s="236"/>
      <c r="Q195" s="236"/>
      <c r="R195" s="236"/>
      <c r="S195" s="236"/>
      <c r="T195" s="23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8" t="s">
        <v>203</v>
      </c>
      <c r="AU195" s="238" t="s">
        <v>81</v>
      </c>
      <c r="AV195" s="13" t="s">
        <v>81</v>
      </c>
      <c r="AW195" s="13" t="s">
        <v>33</v>
      </c>
      <c r="AX195" s="13" t="s">
        <v>71</v>
      </c>
      <c r="AY195" s="238" t="s">
        <v>123</v>
      </c>
    </row>
    <row r="196" s="14" customFormat="1">
      <c r="A196" s="14"/>
      <c r="B196" s="239"/>
      <c r="C196" s="240"/>
      <c r="D196" s="229" t="s">
        <v>203</v>
      </c>
      <c r="E196" s="241" t="s">
        <v>19</v>
      </c>
      <c r="F196" s="242" t="s">
        <v>294</v>
      </c>
      <c r="G196" s="240"/>
      <c r="H196" s="243">
        <v>33.960999999999999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9" t="s">
        <v>203</v>
      </c>
      <c r="AU196" s="249" t="s">
        <v>81</v>
      </c>
      <c r="AV196" s="14" t="s">
        <v>147</v>
      </c>
      <c r="AW196" s="14" t="s">
        <v>33</v>
      </c>
      <c r="AX196" s="14" t="s">
        <v>79</v>
      </c>
      <c r="AY196" s="249" t="s">
        <v>123</v>
      </c>
    </row>
    <row r="197" s="2" customFormat="1" ht="21.75" customHeight="1">
      <c r="A197" s="39"/>
      <c r="B197" s="40"/>
      <c r="C197" s="205" t="s">
        <v>366</v>
      </c>
      <c r="D197" s="205" t="s">
        <v>126</v>
      </c>
      <c r="E197" s="206" t="s">
        <v>367</v>
      </c>
      <c r="F197" s="207" t="s">
        <v>368</v>
      </c>
      <c r="G197" s="208" t="s">
        <v>266</v>
      </c>
      <c r="H197" s="209">
        <v>2</v>
      </c>
      <c r="I197" s="210"/>
      <c r="J197" s="211">
        <f>ROUND(I197*H197,2)</f>
        <v>0</v>
      </c>
      <c r="K197" s="207" t="s">
        <v>130</v>
      </c>
      <c r="L197" s="45"/>
      <c r="M197" s="212" t="s">
        <v>19</v>
      </c>
      <c r="N197" s="213" t="s">
        <v>42</v>
      </c>
      <c r="O197" s="85"/>
      <c r="P197" s="214">
        <f>O197*H197</f>
        <v>0</v>
      </c>
      <c r="Q197" s="214">
        <v>0.14360000000000001</v>
      </c>
      <c r="R197" s="214">
        <f>Q197*H197</f>
        <v>0.28720000000000001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147</v>
      </c>
      <c r="AT197" s="216" t="s">
        <v>126</v>
      </c>
      <c r="AU197" s="216" t="s">
        <v>81</v>
      </c>
      <c r="AY197" s="18" t="s">
        <v>123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79</v>
      </c>
      <c r="BK197" s="217">
        <f>ROUND(I197*H197,2)</f>
        <v>0</v>
      </c>
      <c r="BL197" s="18" t="s">
        <v>147</v>
      </c>
      <c r="BM197" s="216" t="s">
        <v>369</v>
      </c>
    </row>
    <row r="198" s="2" customFormat="1">
      <c r="A198" s="39"/>
      <c r="B198" s="40"/>
      <c r="C198" s="41"/>
      <c r="D198" s="218" t="s">
        <v>133</v>
      </c>
      <c r="E198" s="41"/>
      <c r="F198" s="219" t="s">
        <v>370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133</v>
      </c>
      <c r="AU198" s="18" t="s">
        <v>81</v>
      </c>
    </row>
    <row r="199" s="13" customFormat="1">
      <c r="A199" s="13"/>
      <c r="B199" s="227"/>
      <c r="C199" s="228"/>
      <c r="D199" s="229" t="s">
        <v>203</v>
      </c>
      <c r="E199" s="230" t="s">
        <v>19</v>
      </c>
      <c r="F199" s="231" t="s">
        <v>371</v>
      </c>
      <c r="G199" s="228"/>
      <c r="H199" s="232">
        <v>2</v>
      </c>
      <c r="I199" s="233"/>
      <c r="J199" s="228"/>
      <c r="K199" s="228"/>
      <c r="L199" s="234"/>
      <c r="M199" s="235"/>
      <c r="N199" s="236"/>
      <c r="O199" s="236"/>
      <c r="P199" s="236"/>
      <c r="Q199" s="236"/>
      <c r="R199" s="236"/>
      <c r="S199" s="236"/>
      <c r="T199" s="23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8" t="s">
        <v>203</v>
      </c>
      <c r="AU199" s="238" t="s">
        <v>81</v>
      </c>
      <c r="AV199" s="13" t="s">
        <v>81</v>
      </c>
      <c r="AW199" s="13" t="s">
        <v>33</v>
      </c>
      <c r="AX199" s="13" t="s">
        <v>79</v>
      </c>
      <c r="AY199" s="238" t="s">
        <v>123</v>
      </c>
    </row>
    <row r="200" s="2" customFormat="1" ht="24.15" customHeight="1">
      <c r="A200" s="39"/>
      <c r="B200" s="40"/>
      <c r="C200" s="205" t="s">
        <v>372</v>
      </c>
      <c r="D200" s="205" t="s">
        <v>126</v>
      </c>
      <c r="E200" s="206" t="s">
        <v>373</v>
      </c>
      <c r="F200" s="207" t="s">
        <v>374</v>
      </c>
      <c r="G200" s="208" t="s">
        <v>230</v>
      </c>
      <c r="H200" s="209">
        <v>130.33199999999999</v>
      </c>
      <c r="I200" s="210"/>
      <c r="J200" s="211">
        <f>ROUND(I200*H200,2)</f>
        <v>0</v>
      </c>
      <c r="K200" s="207" t="s">
        <v>130</v>
      </c>
      <c r="L200" s="45"/>
      <c r="M200" s="212" t="s">
        <v>19</v>
      </c>
      <c r="N200" s="213" t="s">
        <v>42</v>
      </c>
      <c r="O200" s="85"/>
      <c r="P200" s="214">
        <f>O200*H200</f>
        <v>0</v>
      </c>
      <c r="Q200" s="214">
        <v>0.037999999999999999</v>
      </c>
      <c r="R200" s="214">
        <f>Q200*H200</f>
        <v>4.9526159999999999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147</v>
      </c>
      <c r="AT200" s="216" t="s">
        <v>126</v>
      </c>
      <c r="AU200" s="216" t="s">
        <v>81</v>
      </c>
      <c r="AY200" s="18" t="s">
        <v>123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79</v>
      </c>
      <c r="BK200" s="217">
        <f>ROUND(I200*H200,2)</f>
        <v>0</v>
      </c>
      <c r="BL200" s="18" t="s">
        <v>147</v>
      </c>
      <c r="BM200" s="216" t="s">
        <v>375</v>
      </c>
    </row>
    <row r="201" s="2" customFormat="1">
      <c r="A201" s="39"/>
      <c r="B201" s="40"/>
      <c r="C201" s="41"/>
      <c r="D201" s="218" t="s">
        <v>133</v>
      </c>
      <c r="E201" s="41"/>
      <c r="F201" s="219" t="s">
        <v>376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133</v>
      </c>
      <c r="AU201" s="18" t="s">
        <v>81</v>
      </c>
    </row>
    <row r="202" s="2" customFormat="1">
      <c r="A202" s="39"/>
      <c r="B202" s="40"/>
      <c r="C202" s="41"/>
      <c r="D202" s="229" t="s">
        <v>341</v>
      </c>
      <c r="E202" s="41"/>
      <c r="F202" s="260" t="s">
        <v>377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341</v>
      </c>
      <c r="AU202" s="18" t="s">
        <v>81</v>
      </c>
    </row>
    <row r="203" s="13" customFormat="1">
      <c r="A203" s="13"/>
      <c r="B203" s="227"/>
      <c r="C203" s="228"/>
      <c r="D203" s="229" t="s">
        <v>203</v>
      </c>
      <c r="E203" s="230" t="s">
        <v>19</v>
      </c>
      <c r="F203" s="231" t="s">
        <v>378</v>
      </c>
      <c r="G203" s="228"/>
      <c r="H203" s="232">
        <v>10.300000000000001</v>
      </c>
      <c r="I203" s="233"/>
      <c r="J203" s="228"/>
      <c r="K203" s="228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203</v>
      </c>
      <c r="AU203" s="238" t="s">
        <v>81</v>
      </c>
      <c r="AV203" s="13" t="s">
        <v>81</v>
      </c>
      <c r="AW203" s="13" t="s">
        <v>33</v>
      </c>
      <c r="AX203" s="13" t="s">
        <v>71</v>
      </c>
      <c r="AY203" s="238" t="s">
        <v>123</v>
      </c>
    </row>
    <row r="204" s="13" customFormat="1">
      <c r="A204" s="13"/>
      <c r="B204" s="227"/>
      <c r="C204" s="228"/>
      <c r="D204" s="229" t="s">
        <v>203</v>
      </c>
      <c r="E204" s="230" t="s">
        <v>19</v>
      </c>
      <c r="F204" s="231" t="s">
        <v>379</v>
      </c>
      <c r="G204" s="228"/>
      <c r="H204" s="232">
        <v>26.469999999999999</v>
      </c>
      <c r="I204" s="233"/>
      <c r="J204" s="228"/>
      <c r="K204" s="228"/>
      <c r="L204" s="234"/>
      <c r="M204" s="235"/>
      <c r="N204" s="236"/>
      <c r="O204" s="236"/>
      <c r="P204" s="236"/>
      <c r="Q204" s="236"/>
      <c r="R204" s="236"/>
      <c r="S204" s="236"/>
      <c r="T204" s="23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8" t="s">
        <v>203</v>
      </c>
      <c r="AU204" s="238" t="s">
        <v>81</v>
      </c>
      <c r="AV204" s="13" t="s">
        <v>81</v>
      </c>
      <c r="AW204" s="13" t="s">
        <v>33</v>
      </c>
      <c r="AX204" s="13" t="s">
        <v>71</v>
      </c>
      <c r="AY204" s="238" t="s">
        <v>123</v>
      </c>
    </row>
    <row r="205" s="13" customFormat="1">
      <c r="A205" s="13"/>
      <c r="B205" s="227"/>
      <c r="C205" s="228"/>
      <c r="D205" s="229" t="s">
        <v>203</v>
      </c>
      <c r="E205" s="230" t="s">
        <v>19</v>
      </c>
      <c r="F205" s="231" t="s">
        <v>380</v>
      </c>
      <c r="G205" s="228"/>
      <c r="H205" s="232">
        <v>17.475999999999999</v>
      </c>
      <c r="I205" s="233"/>
      <c r="J205" s="228"/>
      <c r="K205" s="228"/>
      <c r="L205" s="234"/>
      <c r="M205" s="235"/>
      <c r="N205" s="236"/>
      <c r="O205" s="236"/>
      <c r="P205" s="236"/>
      <c r="Q205" s="236"/>
      <c r="R205" s="236"/>
      <c r="S205" s="236"/>
      <c r="T205" s="2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8" t="s">
        <v>203</v>
      </c>
      <c r="AU205" s="238" t="s">
        <v>81</v>
      </c>
      <c r="AV205" s="13" t="s">
        <v>81</v>
      </c>
      <c r="AW205" s="13" t="s">
        <v>33</v>
      </c>
      <c r="AX205" s="13" t="s">
        <v>71</v>
      </c>
      <c r="AY205" s="238" t="s">
        <v>123</v>
      </c>
    </row>
    <row r="206" s="13" customFormat="1">
      <c r="A206" s="13"/>
      <c r="B206" s="227"/>
      <c r="C206" s="228"/>
      <c r="D206" s="229" t="s">
        <v>203</v>
      </c>
      <c r="E206" s="230" t="s">
        <v>19</v>
      </c>
      <c r="F206" s="231" t="s">
        <v>381</v>
      </c>
      <c r="G206" s="228"/>
      <c r="H206" s="232">
        <v>6.3159999999999998</v>
      </c>
      <c r="I206" s="233"/>
      <c r="J206" s="228"/>
      <c r="K206" s="228"/>
      <c r="L206" s="234"/>
      <c r="M206" s="235"/>
      <c r="N206" s="236"/>
      <c r="O206" s="236"/>
      <c r="P206" s="236"/>
      <c r="Q206" s="236"/>
      <c r="R206" s="236"/>
      <c r="S206" s="236"/>
      <c r="T206" s="23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8" t="s">
        <v>203</v>
      </c>
      <c r="AU206" s="238" t="s">
        <v>81</v>
      </c>
      <c r="AV206" s="13" t="s">
        <v>81</v>
      </c>
      <c r="AW206" s="13" t="s">
        <v>33</v>
      </c>
      <c r="AX206" s="13" t="s">
        <v>71</v>
      </c>
      <c r="AY206" s="238" t="s">
        <v>123</v>
      </c>
    </row>
    <row r="207" s="13" customFormat="1">
      <c r="A207" s="13"/>
      <c r="B207" s="227"/>
      <c r="C207" s="228"/>
      <c r="D207" s="229" t="s">
        <v>203</v>
      </c>
      <c r="E207" s="230" t="s">
        <v>19</v>
      </c>
      <c r="F207" s="231" t="s">
        <v>382</v>
      </c>
      <c r="G207" s="228"/>
      <c r="H207" s="232">
        <v>37.844999999999999</v>
      </c>
      <c r="I207" s="233"/>
      <c r="J207" s="228"/>
      <c r="K207" s="228"/>
      <c r="L207" s="234"/>
      <c r="M207" s="235"/>
      <c r="N207" s="236"/>
      <c r="O207" s="236"/>
      <c r="P207" s="236"/>
      <c r="Q207" s="236"/>
      <c r="R207" s="236"/>
      <c r="S207" s="236"/>
      <c r="T207" s="23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8" t="s">
        <v>203</v>
      </c>
      <c r="AU207" s="238" t="s">
        <v>81</v>
      </c>
      <c r="AV207" s="13" t="s">
        <v>81</v>
      </c>
      <c r="AW207" s="13" t="s">
        <v>33</v>
      </c>
      <c r="AX207" s="13" t="s">
        <v>71</v>
      </c>
      <c r="AY207" s="238" t="s">
        <v>123</v>
      </c>
    </row>
    <row r="208" s="13" customFormat="1">
      <c r="A208" s="13"/>
      <c r="B208" s="227"/>
      <c r="C208" s="228"/>
      <c r="D208" s="229" t="s">
        <v>203</v>
      </c>
      <c r="E208" s="230" t="s">
        <v>19</v>
      </c>
      <c r="F208" s="231" t="s">
        <v>383</v>
      </c>
      <c r="G208" s="228"/>
      <c r="H208" s="232">
        <v>18.440000000000001</v>
      </c>
      <c r="I208" s="233"/>
      <c r="J208" s="228"/>
      <c r="K208" s="228"/>
      <c r="L208" s="234"/>
      <c r="M208" s="235"/>
      <c r="N208" s="236"/>
      <c r="O208" s="236"/>
      <c r="P208" s="236"/>
      <c r="Q208" s="236"/>
      <c r="R208" s="236"/>
      <c r="S208" s="236"/>
      <c r="T208" s="23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8" t="s">
        <v>203</v>
      </c>
      <c r="AU208" s="238" t="s">
        <v>81</v>
      </c>
      <c r="AV208" s="13" t="s">
        <v>81</v>
      </c>
      <c r="AW208" s="13" t="s">
        <v>33</v>
      </c>
      <c r="AX208" s="13" t="s">
        <v>71</v>
      </c>
      <c r="AY208" s="238" t="s">
        <v>123</v>
      </c>
    </row>
    <row r="209" s="13" customFormat="1">
      <c r="A209" s="13"/>
      <c r="B209" s="227"/>
      <c r="C209" s="228"/>
      <c r="D209" s="229" t="s">
        <v>203</v>
      </c>
      <c r="E209" s="230" t="s">
        <v>19</v>
      </c>
      <c r="F209" s="231" t="s">
        <v>384</v>
      </c>
      <c r="G209" s="228"/>
      <c r="H209" s="232">
        <v>13.484999999999999</v>
      </c>
      <c r="I209" s="233"/>
      <c r="J209" s="228"/>
      <c r="K209" s="228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203</v>
      </c>
      <c r="AU209" s="238" t="s">
        <v>81</v>
      </c>
      <c r="AV209" s="13" t="s">
        <v>81</v>
      </c>
      <c r="AW209" s="13" t="s">
        <v>33</v>
      </c>
      <c r="AX209" s="13" t="s">
        <v>71</v>
      </c>
      <c r="AY209" s="238" t="s">
        <v>123</v>
      </c>
    </row>
    <row r="210" s="14" customFormat="1">
      <c r="A210" s="14"/>
      <c r="B210" s="239"/>
      <c r="C210" s="240"/>
      <c r="D210" s="229" t="s">
        <v>203</v>
      </c>
      <c r="E210" s="241" t="s">
        <v>19</v>
      </c>
      <c r="F210" s="242" t="s">
        <v>294</v>
      </c>
      <c r="G210" s="240"/>
      <c r="H210" s="243">
        <v>130.33199999999999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9" t="s">
        <v>203</v>
      </c>
      <c r="AU210" s="249" t="s">
        <v>81</v>
      </c>
      <c r="AV210" s="14" t="s">
        <v>147</v>
      </c>
      <c r="AW210" s="14" t="s">
        <v>33</v>
      </c>
      <c r="AX210" s="14" t="s">
        <v>79</v>
      </c>
      <c r="AY210" s="249" t="s">
        <v>123</v>
      </c>
    </row>
    <row r="211" s="2" customFormat="1" ht="33" customHeight="1">
      <c r="A211" s="39"/>
      <c r="B211" s="40"/>
      <c r="C211" s="205" t="s">
        <v>385</v>
      </c>
      <c r="D211" s="205" t="s">
        <v>126</v>
      </c>
      <c r="E211" s="206" t="s">
        <v>386</v>
      </c>
      <c r="F211" s="207" t="s">
        <v>387</v>
      </c>
      <c r="G211" s="208" t="s">
        <v>230</v>
      </c>
      <c r="H211" s="209">
        <v>130.33199999999999</v>
      </c>
      <c r="I211" s="210"/>
      <c r="J211" s="211">
        <f>ROUND(I211*H211,2)</f>
        <v>0</v>
      </c>
      <c r="K211" s="207" t="s">
        <v>19</v>
      </c>
      <c r="L211" s="45"/>
      <c r="M211" s="212" t="s">
        <v>19</v>
      </c>
      <c r="N211" s="213" t="s">
        <v>42</v>
      </c>
      <c r="O211" s="85"/>
      <c r="P211" s="214">
        <f>O211*H211</f>
        <v>0</v>
      </c>
      <c r="Q211" s="214">
        <v>0.037999999999999999</v>
      </c>
      <c r="R211" s="214">
        <f>Q211*H211</f>
        <v>4.9526159999999999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147</v>
      </c>
      <c r="AT211" s="216" t="s">
        <v>126</v>
      </c>
      <c r="AU211" s="216" t="s">
        <v>81</v>
      </c>
      <c r="AY211" s="18" t="s">
        <v>123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79</v>
      </c>
      <c r="BK211" s="217">
        <f>ROUND(I211*H211,2)</f>
        <v>0</v>
      </c>
      <c r="BL211" s="18" t="s">
        <v>147</v>
      </c>
      <c r="BM211" s="216" t="s">
        <v>388</v>
      </c>
    </row>
    <row r="212" s="2" customFormat="1">
      <c r="A212" s="39"/>
      <c r="B212" s="40"/>
      <c r="C212" s="41"/>
      <c r="D212" s="229" t="s">
        <v>341</v>
      </c>
      <c r="E212" s="41"/>
      <c r="F212" s="260" t="s">
        <v>389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341</v>
      </c>
      <c r="AU212" s="18" t="s">
        <v>81</v>
      </c>
    </row>
    <row r="213" s="13" customFormat="1">
      <c r="A213" s="13"/>
      <c r="B213" s="227"/>
      <c r="C213" s="228"/>
      <c r="D213" s="229" t="s">
        <v>203</v>
      </c>
      <c r="E213" s="230" t="s">
        <v>19</v>
      </c>
      <c r="F213" s="231" t="s">
        <v>378</v>
      </c>
      <c r="G213" s="228"/>
      <c r="H213" s="232">
        <v>10.300000000000001</v>
      </c>
      <c r="I213" s="233"/>
      <c r="J213" s="228"/>
      <c r="K213" s="228"/>
      <c r="L213" s="234"/>
      <c r="M213" s="235"/>
      <c r="N213" s="236"/>
      <c r="O213" s="236"/>
      <c r="P213" s="236"/>
      <c r="Q213" s="236"/>
      <c r="R213" s="236"/>
      <c r="S213" s="236"/>
      <c r="T213" s="23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8" t="s">
        <v>203</v>
      </c>
      <c r="AU213" s="238" t="s">
        <v>81</v>
      </c>
      <c r="AV213" s="13" t="s">
        <v>81</v>
      </c>
      <c r="AW213" s="13" t="s">
        <v>33</v>
      </c>
      <c r="AX213" s="13" t="s">
        <v>71</v>
      </c>
      <c r="AY213" s="238" t="s">
        <v>123</v>
      </c>
    </row>
    <row r="214" s="13" customFormat="1">
      <c r="A214" s="13"/>
      <c r="B214" s="227"/>
      <c r="C214" s="228"/>
      <c r="D214" s="229" t="s">
        <v>203</v>
      </c>
      <c r="E214" s="230" t="s">
        <v>19</v>
      </c>
      <c r="F214" s="231" t="s">
        <v>379</v>
      </c>
      <c r="G214" s="228"/>
      <c r="H214" s="232">
        <v>26.469999999999999</v>
      </c>
      <c r="I214" s="233"/>
      <c r="J214" s="228"/>
      <c r="K214" s="228"/>
      <c r="L214" s="234"/>
      <c r="M214" s="235"/>
      <c r="N214" s="236"/>
      <c r="O214" s="236"/>
      <c r="P214" s="236"/>
      <c r="Q214" s="236"/>
      <c r="R214" s="236"/>
      <c r="S214" s="236"/>
      <c r="T214" s="23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8" t="s">
        <v>203</v>
      </c>
      <c r="AU214" s="238" t="s">
        <v>81</v>
      </c>
      <c r="AV214" s="13" t="s">
        <v>81</v>
      </c>
      <c r="AW214" s="13" t="s">
        <v>33</v>
      </c>
      <c r="AX214" s="13" t="s">
        <v>71</v>
      </c>
      <c r="AY214" s="238" t="s">
        <v>123</v>
      </c>
    </row>
    <row r="215" s="13" customFormat="1">
      <c r="A215" s="13"/>
      <c r="B215" s="227"/>
      <c r="C215" s="228"/>
      <c r="D215" s="229" t="s">
        <v>203</v>
      </c>
      <c r="E215" s="230" t="s">
        <v>19</v>
      </c>
      <c r="F215" s="231" t="s">
        <v>380</v>
      </c>
      <c r="G215" s="228"/>
      <c r="H215" s="232">
        <v>17.475999999999999</v>
      </c>
      <c r="I215" s="233"/>
      <c r="J215" s="228"/>
      <c r="K215" s="228"/>
      <c r="L215" s="234"/>
      <c r="M215" s="235"/>
      <c r="N215" s="236"/>
      <c r="O215" s="236"/>
      <c r="P215" s="236"/>
      <c r="Q215" s="236"/>
      <c r="R215" s="236"/>
      <c r="S215" s="236"/>
      <c r="T215" s="23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8" t="s">
        <v>203</v>
      </c>
      <c r="AU215" s="238" t="s">
        <v>81</v>
      </c>
      <c r="AV215" s="13" t="s">
        <v>81</v>
      </c>
      <c r="AW215" s="13" t="s">
        <v>33</v>
      </c>
      <c r="AX215" s="13" t="s">
        <v>71</v>
      </c>
      <c r="AY215" s="238" t="s">
        <v>123</v>
      </c>
    </row>
    <row r="216" s="13" customFormat="1">
      <c r="A216" s="13"/>
      <c r="B216" s="227"/>
      <c r="C216" s="228"/>
      <c r="D216" s="229" t="s">
        <v>203</v>
      </c>
      <c r="E216" s="230" t="s">
        <v>19</v>
      </c>
      <c r="F216" s="231" t="s">
        <v>381</v>
      </c>
      <c r="G216" s="228"/>
      <c r="H216" s="232">
        <v>6.3159999999999998</v>
      </c>
      <c r="I216" s="233"/>
      <c r="J216" s="228"/>
      <c r="K216" s="228"/>
      <c r="L216" s="234"/>
      <c r="M216" s="235"/>
      <c r="N216" s="236"/>
      <c r="O216" s="236"/>
      <c r="P216" s="236"/>
      <c r="Q216" s="236"/>
      <c r="R216" s="236"/>
      <c r="S216" s="236"/>
      <c r="T216" s="23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8" t="s">
        <v>203</v>
      </c>
      <c r="AU216" s="238" t="s">
        <v>81</v>
      </c>
      <c r="AV216" s="13" t="s">
        <v>81</v>
      </c>
      <c r="AW216" s="13" t="s">
        <v>33</v>
      </c>
      <c r="AX216" s="13" t="s">
        <v>71</v>
      </c>
      <c r="AY216" s="238" t="s">
        <v>123</v>
      </c>
    </row>
    <row r="217" s="13" customFormat="1">
      <c r="A217" s="13"/>
      <c r="B217" s="227"/>
      <c r="C217" s="228"/>
      <c r="D217" s="229" t="s">
        <v>203</v>
      </c>
      <c r="E217" s="230" t="s">
        <v>19</v>
      </c>
      <c r="F217" s="231" t="s">
        <v>382</v>
      </c>
      <c r="G217" s="228"/>
      <c r="H217" s="232">
        <v>37.844999999999999</v>
      </c>
      <c r="I217" s="233"/>
      <c r="J217" s="228"/>
      <c r="K217" s="228"/>
      <c r="L217" s="234"/>
      <c r="M217" s="235"/>
      <c r="N217" s="236"/>
      <c r="O217" s="236"/>
      <c r="P217" s="236"/>
      <c r="Q217" s="236"/>
      <c r="R217" s="236"/>
      <c r="S217" s="236"/>
      <c r="T217" s="23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8" t="s">
        <v>203</v>
      </c>
      <c r="AU217" s="238" t="s">
        <v>81</v>
      </c>
      <c r="AV217" s="13" t="s">
        <v>81</v>
      </c>
      <c r="AW217" s="13" t="s">
        <v>33</v>
      </c>
      <c r="AX217" s="13" t="s">
        <v>71</v>
      </c>
      <c r="AY217" s="238" t="s">
        <v>123</v>
      </c>
    </row>
    <row r="218" s="13" customFormat="1">
      <c r="A218" s="13"/>
      <c r="B218" s="227"/>
      <c r="C218" s="228"/>
      <c r="D218" s="229" t="s">
        <v>203</v>
      </c>
      <c r="E218" s="230" t="s">
        <v>19</v>
      </c>
      <c r="F218" s="231" t="s">
        <v>383</v>
      </c>
      <c r="G218" s="228"/>
      <c r="H218" s="232">
        <v>18.440000000000001</v>
      </c>
      <c r="I218" s="233"/>
      <c r="J218" s="228"/>
      <c r="K218" s="228"/>
      <c r="L218" s="234"/>
      <c r="M218" s="235"/>
      <c r="N218" s="236"/>
      <c r="O218" s="236"/>
      <c r="P218" s="236"/>
      <c r="Q218" s="236"/>
      <c r="R218" s="236"/>
      <c r="S218" s="236"/>
      <c r="T218" s="23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8" t="s">
        <v>203</v>
      </c>
      <c r="AU218" s="238" t="s">
        <v>81</v>
      </c>
      <c r="AV218" s="13" t="s">
        <v>81</v>
      </c>
      <c r="AW218" s="13" t="s">
        <v>33</v>
      </c>
      <c r="AX218" s="13" t="s">
        <v>71</v>
      </c>
      <c r="AY218" s="238" t="s">
        <v>123</v>
      </c>
    </row>
    <row r="219" s="13" customFormat="1">
      <c r="A219" s="13"/>
      <c r="B219" s="227"/>
      <c r="C219" s="228"/>
      <c r="D219" s="229" t="s">
        <v>203</v>
      </c>
      <c r="E219" s="230" t="s">
        <v>19</v>
      </c>
      <c r="F219" s="231" t="s">
        <v>384</v>
      </c>
      <c r="G219" s="228"/>
      <c r="H219" s="232">
        <v>13.484999999999999</v>
      </c>
      <c r="I219" s="233"/>
      <c r="J219" s="228"/>
      <c r="K219" s="228"/>
      <c r="L219" s="234"/>
      <c r="M219" s="235"/>
      <c r="N219" s="236"/>
      <c r="O219" s="236"/>
      <c r="P219" s="236"/>
      <c r="Q219" s="236"/>
      <c r="R219" s="236"/>
      <c r="S219" s="236"/>
      <c r="T219" s="23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8" t="s">
        <v>203</v>
      </c>
      <c r="AU219" s="238" t="s">
        <v>81</v>
      </c>
      <c r="AV219" s="13" t="s">
        <v>81</v>
      </c>
      <c r="AW219" s="13" t="s">
        <v>33</v>
      </c>
      <c r="AX219" s="13" t="s">
        <v>71</v>
      </c>
      <c r="AY219" s="238" t="s">
        <v>123</v>
      </c>
    </row>
    <row r="220" s="14" customFormat="1">
      <c r="A220" s="14"/>
      <c r="B220" s="239"/>
      <c r="C220" s="240"/>
      <c r="D220" s="229" t="s">
        <v>203</v>
      </c>
      <c r="E220" s="241" t="s">
        <v>19</v>
      </c>
      <c r="F220" s="242" t="s">
        <v>294</v>
      </c>
      <c r="G220" s="240"/>
      <c r="H220" s="243">
        <v>130.33199999999999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9" t="s">
        <v>203</v>
      </c>
      <c r="AU220" s="249" t="s">
        <v>81</v>
      </c>
      <c r="AV220" s="14" t="s">
        <v>147</v>
      </c>
      <c r="AW220" s="14" t="s">
        <v>33</v>
      </c>
      <c r="AX220" s="14" t="s">
        <v>79</v>
      </c>
      <c r="AY220" s="249" t="s">
        <v>123</v>
      </c>
    </row>
    <row r="221" s="2" customFormat="1" ht="44.25" customHeight="1">
      <c r="A221" s="39"/>
      <c r="B221" s="40"/>
      <c r="C221" s="205" t="s">
        <v>390</v>
      </c>
      <c r="D221" s="205" t="s">
        <v>126</v>
      </c>
      <c r="E221" s="206" t="s">
        <v>391</v>
      </c>
      <c r="F221" s="207" t="s">
        <v>392</v>
      </c>
      <c r="G221" s="208" t="s">
        <v>230</v>
      </c>
      <c r="H221" s="209">
        <v>260.66399999999999</v>
      </c>
      <c r="I221" s="210"/>
      <c r="J221" s="211">
        <f>ROUND(I221*H221,2)</f>
        <v>0</v>
      </c>
      <c r="K221" s="207" t="s">
        <v>19</v>
      </c>
      <c r="L221" s="45"/>
      <c r="M221" s="212" t="s">
        <v>19</v>
      </c>
      <c r="N221" s="213" t="s">
        <v>42</v>
      </c>
      <c r="O221" s="85"/>
      <c r="P221" s="214">
        <f>O221*H221</f>
        <v>0</v>
      </c>
      <c r="Q221" s="214">
        <v>0.037999999999999999</v>
      </c>
      <c r="R221" s="214">
        <f>Q221*H221</f>
        <v>9.9052319999999998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147</v>
      </c>
      <c r="AT221" s="216" t="s">
        <v>126</v>
      </c>
      <c r="AU221" s="216" t="s">
        <v>81</v>
      </c>
      <c r="AY221" s="18" t="s">
        <v>123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79</v>
      </c>
      <c r="BK221" s="217">
        <f>ROUND(I221*H221,2)</f>
        <v>0</v>
      </c>
      <c r="BL221" s="18" t="s">
        <v>147</v>
      </c>
      <c r="BM221" s="216" t="s">
        <v>393</v>
      </c>
    </row>
    <row r="222" s="2" customFormat="1">
      <c r="A222" s="39"/>
      <c r="B222" s="40"/>
      <c r="C222" s="41"/>
      <c r="D222" s="229" t="s">
        <v>341</v>
      </c>
      <c r="E222" s="41"/>
      <c r="F222" s="260" t="s">
        <v>389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341</v>
      </c>
      <c r="AU222" s="18" t="s">
        <v>81</v>
      </c>
    </row>
    <row r="223" s="13" customFormat="1">
      <c r="A223" s="13"/>
      <c r="B223" s="227"/>
      <c r="C223" s="228"/>
      <c r="D223" s="229" t="s">
        <v>203</v>
      </c>
      <c r="E223" s="228"/>
      <c r="F223" s="231" t="s">
        <v>394</v>
      </c>
      <c r="G223" s="228"/>
      <c r="H223" s="232">
        <v>260.66399999999999</v>
      </c>
      <c r="I223" s="233"/>
      <c r="J223" s="228"/>
      <c r="K223" s="228"/>
      <c r="L223" s="234"/>
      <c r="M223" s="235"/>
      <c r="N223" s="236"/>
      <c r="O223" s="236"/>
      <c r="P223" s="236"/>
      <c r="Q223" s="236"/>
      <c r="R223" s="236"/>
      <c r="S223" s="236"/>
      <c r="T223" s="23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8" t="s">
        <v>203</v>
      </c>
      <c r="AU223" s="238" t="s">
        <v>81</v>
      </c>
      <c r="AV223" s="13" t="s">
        <v>81</v>
      </c>
      <c r="AW223" s="13" t="s">
        <v>4</v>
      </c>
      <c r="AX223" s="13" t="s">
        <v>79</v>
      </c>
      <c r="AY223" s="238" t="s">
        <v>123</v>
      </c>
    </row>
    <row r="224" s="2" customFormat="1" ht="16.5" customHeight="1">
      <c r="A224" s="39"/>
      <c r="B224" s="40"/>
      <c r="C224" s="205" t="s">
        <v>395</v>
      </c>
      <c r="D224" s="205" t="s">
        <v>126</v>
      </c>
      <c r="E224" s="206" t="s">
        <v>396</v>
      </c>
      <c r="F224" s="207" t="s">
        <v>397</v>
      </c>
      <c r="G224" s="208" t="s">
        <v>230</v>
      </c>
      <c r="H224" s="209">
        <v>130.33199999999999</v>
      </c>
      <c r="I224" s="210"/>
      <c r="J224" s="211">
        <f>ROUND(I224*H224,2)</f>
        <v>0</v>
      </c>
      <c r="K224" s="207" t="s">
        <v>19</v>
      </c>
      <c r="L224" s="45"/>
      <c r="M224" s="212" t="s">
        <v>19</v>
      </c>
      <c r="N224" s="213" t="s">
        <v>42</v>
      </c>
      <c r="O224" s="85"/>
      <c r="P224" s="214">
        <f>O224*H224</f>
        <v>0</v>
      </c>
      <c r="Q224" s="214">
        <v>0.037999999999999999</v>
      </c>
      <c r="R224" s="214">
        <f>Q224*H224</f>
        <v>4.9526159999999999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147</v>
      </c>
      <c r="AT224" s="216" t="s">
        <v>126</v>
      </c>
      <c r="AU224" s="216" t="s">
        <v>81</v>
      </c>
      <c r="AY224" s="18" t="s">
        <v>123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79</v>
      </c>
      <c r="BK224" s="217">
        <f>ROUND(I224*H224,2)</f>
        <v>0</v>
      </c>
      <c r="BL224" s="18" t="s">
        <v>147</v>
      </c>
      <c r="BM224" s="216" t="s">
        <v>398</v>
      </c>
    </row>
    <row r="225" s="2" customFormat="1">
      <c r="A225" s="39"/>
      <c r="B225" s="40"/>
      <c r="C225" s="41"/>
      <c r="D225" s="229" t="s">
        <v>341</v>
      </c>
      <c r="E225" s="41"/>
      <c r="F225" s="260" t="s">
        <v>399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341</v>
      </c>
      <c r="AU225" s="18" t="s">
        <v>81</v>
      </c>
    </row>
    <row r="226" s="2" customFormat="1" ht="24.15" customHeight="1">
      <c r="A226" s="39"/>
      <c r="B226" s="40"/>
      <c r="C226" s="205" t="s">
        <v>400</v>
      </c>
      <c r="D226" s="205" t="s">
        <v>126</v>
      </c>
      <c r="E226" s="206" t="s">
        <v>401</v>
      </c>
      <c r="F226" s="207" t="s">
        <v>402</v>
      </c>
      <c r="G226" s="208" t="s">
        <v>230</v>
      </c>
      <c r="H226" s="209">
        <v>116.493</v>
      </c>
      <c r="I226" s="210"/>
      <c r="J226" s="211">
        <f>ROUND(I226*H226,2)</f>
        <v>0</v>
      </c>
      <c r="K226" s="207" t="s">
        <v>19</v>
      </c>
      <c r="L226" s="45"/>
      <c r="M226" s="212" t="s">
        <v>19</v>
      </c>
      <c r="N226" s="213" t="s">
        <v>42</v>
      </c>
      <c r="O226" s="85"/>
      <c r="P226" s="214">
        <f>O226*H226</f>
        <v>0</v>
      </c>
      <c r="Q226" s="214">
        <v>0.037999999999999999</v>
      </c>
      <c r="R226" s="214">
        <f>Q226*H226</f>
        <v>4.4267339999999997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147</v>
      </c>
      <c r="AT226" s="216" t="s">
        <v>126</v>
      </c>
      <c r="AU226" s="216" t="s">
        <v>81</v>
      </c>
      <c r="AY226" s="18" t="s">
        <v>123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79</v>
      </c>
      <c r="BK226" s="217">
        <f>ROUND(I226*H226,2)</f>
        <v>0</v>
      </c>
      <c r="BL226" s="18" t="s">
        <v>147</v>
      </c>
      <c r="BM226" s="216" t="s">
        <v>403</v>
      </c>
    </row>
    <row r="227" s="2" customFormat="1">
      <c r="A227" s="39"/>
      <c r="B227" s="40"/>
      <c r="C227" s="41"/>
      <c r="D227" s="229" t="s">
        <v>341</v>
      </c>
      <c r="E227" s="41"/>
      <c r="F227" s="260" t="s">
        <v>342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341</v>
      </c>
      <c r="AU227" s="18" t="s">
        <v>81</v>
      </c>
    </row>
    <row r="228" s="13" customFormat="1">
      <c r="A228" s="13"/>
      <c r="B228" s="227"/>
      <c r="C228" s="228"/>
      <c r="D228" s="229" t="s">
        <v>203</v>
      </c>
      <c r="E228" s="230" t="s">
        <v>19</v>
      </c>
      <c r="F228" s="231" t="s">
        <v>378</v>
      </c>
      <c r="G228" s="228"/>
      <c r="H228" s="232">
        <v>10.300000000000001</v>
      </c>
      <c r="I228" s="233"/>
      <c r="J228" s="228"/>
      <c r="K228" s="228"/>
      <c r="L228" s="234"/>
      <c r="M228" s="235"/>
      <c r="N228" s="236"/>
      <c r="O228" s="236"/>
      <c r="P228" s="236"/>
      <c r="Q228" s="236"/>
      <c r="R228" s="236"/>
      <c r="S228" s="236"/>
      <c r="T228" s="23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8" t="s">
        <v>203</v>
      </c>
      <c r="AU228" s="238" t="s">
        <v>81</v>
      </c>
      <c r="AV228" s="13" t="s">
        <v>81</v>
      </c>
      <c r="AW228" s="13" t="s">
        <v>33</v>
      </c>
      <c r="AX228" s="13" t="s">
        <v>71</v>
      </c>
      <c r="AY228" s="238" t="s">
        <v>123</v>
      </c>
    </row>
    <row r="229" s="13" customFormat="1">
      <c r="A229" s="13"/>
      <c r="B229" s="227"/>
      <c r="C229" s="228"/>
      <c r="D229" s="229" t="s">
        <v>203</v>
      </c>
      <c r="E229" s="230" t="s">
        <v>19</v>
      </c>
      <c r="F229" s="231" t="s">
        <v>379</v>
      </c>
      <c r="G229" s="228"/>
      <c r="H229" s="232">
        <v>26.469999999999999</v>
      </c>
      <c r="I229" s="233"/>
      <c r="J229" s="228"/>
      <c r="K229" s="228"/>
      <c r="L229" s="234"/>
      <c r="M229" s="235"/>
      <c r="N229" s="236"/>
      <c r="O229" s="236"/>
      <c r="P229" s="236"/>
      <c r="Q229" s="236"/>
      <c r="R229" s="236"/>
      <c r="S229" s="236"/>
      <c r="T229" s="23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8" t="s">
        <v>203</v>
      </c>
      <c r="AU229" s="238" t="s">
        <v>81</v>
      </c>
      <c r="AV229" s="13" t="s">
        <v>81</v>
      </c>
      <c r="AW229" s="13" t="s">
        <v>33</v>
      </c>
      <c r="AX229" s="13" t="s">
        <v>71</v>
      </c>
      <c r="AY229" s="238" t="s">
        <v>123</v>
      </c>
    </row>
    <row r="230" s="13" customFormat="1">
      <c r="A230" s="13"/>
      <c r="B230" s="227"/>
      <c r="C230" s="228"/>
      <c r="D230" s="229" t="s">
        <v>203</v>
      </c>
      <c r="E230" s="230" t="s">
        <v>19</v>
      </c>
      <c r="F230" s="231" t="s">
        <v>380</v>
      </c>
      <c r="G230" s="228"/>
      <c r="H230" s="232">
        <v>17.475999999999999</v>
      </c>
      <c r="I230" s="233"/>
      <c r="J230" s="228"/>
      <c r="K230" s="228"/>
      <c r="L230" s="234"/>
      <c r="M230" s="235"/>
      <c r="N230" s="236"/>
      <c r="O230" s="236"/>
      <c r="P230" s="236"/>
      <c r="Q230" s="236"/>
      <c r="R230" s="236"/>
      <c r="S230" s="236"/>
      <c r="T230" s="23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8" t="s">
        <v>203</v>
      </c>
      <c r="AU230" s="238" t="s">
        <v>81</v>
      </c>
      <c r="AV230" s="13" t="s">
        <v>81</v>
      </c>
      <c r="AW230" s="13" t="s">
        <v>33</v>
      </c>
      <c r="AX230" s="13" t="s">
        <v>71</v>
      </c>
      <c r="AY230" s="238" t="s">
        <v>123</v>
      </c>
    </row>
    <row r="231" s="13" customFormat="1">
      <c r="A231" s="13"/>
      <c r="B231" s="227"/>
      <c r="C231" s="228"/>
      <c r="D231" s="229" t="s">
        <v>203</v>
      </c>
      <c r="E231" s="230" t="s">
        <v>19</v>
      </c>
      <c r="F231" s="231" t="s">
        <v>381</v>
      </c>
      <c r="G231" s="228"/>
      <c r="H231" s="232">
        <v>6.3159999999999998</v>
      </c>
      <c r="I231" s="233"/>
      <c r="J231" s="228"/>
      <c r="K231" s="228"/>
      <c r="L231" s="234"/>
      <c r="M231" s="235"/>
      <c r="N231" s="236"/>
      <c r="O231" s="236"/>
      <c r="P231" s="236"/>
      <c r="Q231" s="236"/>
      <c r="R231" s="236"/>
      <c r="S231" s="236"/>
      <c r="T231" s="23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8" t="s">
        <v>203</v>
      </c>
      <c r="AU231" s="238" t="s">
        <v>81</v>
      </c>
      <c r="AV231" s="13" t="s">
        <v>81</v>
      </c>
      <c r="AW231" s="13" t="s">
        <v>33</v>
      </c>
      <c r="AX231" s="13" t="s">
        <v>71</v>
      </c>
      <c r="AY231" s="238" t="s">
        <v>123</v>
      </c>
    </row>
    <row r="232" s="13" customFormat="1">
      <c r="A232" s="13"/>
      <c r="B232" s="227"/>
      <c r="C232" s="228"/>
      <c r="D232" s="229" t="s">
        <v>203</v>
      </c>
      <c r="E232" s="230" t="s">
        <v>19</v>
      </c>
      <c r="F232" s="231" t="s">
        <v>382</v>
      </c>
      <c r="G232" s="228"/>
      <c r="H232" s="232">
        <v>37.844999999999999</v>
      </c>
      <c r="I232" s="233"/>
      <c r="J232" s="228"/>
      <c r="K232" s="228"/>
      <c r="L232" s="234"/>
      <c r="M232" s="235"/>
      <c r="N232" s="236"/>
      <c r="O232" s="236"/>
      <c r="P232" s="236"/>
      <c r="Q232" s="236"/>
      <c r="R232" s="236"/>
      <c r="S232" s="236"/>
      <c r="T232" s="23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8" t="s">
        <v>203</v>
      </c>
      <c r="AU232" s="238" t="s">
        <v>81</v>
      </c>
      <c r="AV232" s="13" t="s">
        <v>81</v>
      </c>
      <c r="AW232" s="13" t="s">
        <v>33</v>
      </c>
      <c r="AX232" s="13" t="s">
        <v>71</v>
      </c>
      <c r="AY232" s="238" t="s">
        <v>123</v>
      </c>
    </row>
    <row r="233" s="13" customFormat="1">
      <c r="A233" s="13"/>
      <c r="B233" s="227"/>
      <c r="C233" s="228"/>
      <c r="D233" s="229" t="s">
        <v>203</v>
      </c>
      <c r="E233" s="230" t="s">
        <v>19</v>
      </c>
      <c r="F233" s="231" t="s">
        <v>383</v>
      </c>
      <c r="G233" s="228"/>
      <c r="H233" s="232">
        <v>18.440000000000001</v>
      </c>
      <c r="I233" s="233"/>
      <c r="J233" s="228"/>
      <c r="K233" s="228"/>
      <c r="L233" s="234"/>
      <c r="M233" s="235"/>
      <c r="N233" s="236"/>
      <c r="O233" s="236"/>
      <c r="P233" s="236"/>
      <c r="Q233" s="236"/>
      <c r="R233" s="236"/>
      <c r="S233" s="236"/>
      <c r="T233" s="23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8" t="s">
        <v>203</v>
      </c>
      <c r="AU233" s="238" t="s">
        <v>81</v>
      </c>
      <c r="AV233" s="13" t="s">
        <v>81</v>
      </c>
      <c r="AW233" s="13" t="s">
        <v>33</v>
      </c>
      <c r="AX233" s="13" t="s">
        <v>71</v>
      </c>
      <c r="AY233" s="238" t="s">
        <v>123</v>
      </c>
    </row>
    <row r="234" s="13" customFormat="1">
      <c r="A234" s="13"/>
      <c r="B234" s="227"/>
      <c r="C234" s="228"/>
      <c r="D234" s="229" t="s">
        <v>203</v>
      </c>
      <c r="E234" s="230" t="s">
        <v>19</v>
      </c>
      <c r="F234" s="231" t="s">
        <v>384</v>
      </c>
      <c r="G234" s="228"/>
      <c r="H234" s="232">
        <v>13.484999999999999</v>
      </c>
      <c r="I234" s="233"/>
      <c r="J234" s="228"/>
      <c r="K234" s="228"/>
      <c r="L234" s="234"/>
      <c r="M234" s="235"/>
      <c r="N234" s="236"/>
      <c r="O234" s="236"/>
      <c r="P234" s="236"/>
      <c r="Q234" s="236"/>
      <c r="R234" s="236"/>
      <c r="S234" s="236"/>
      <c r="T234" s="23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8" t="s">
        <v>203</v>
      </c>
      <c r="AU234" s="238" t="s">
        <v>81</v>
      </c>
      <c r="AV234" s="13" t="s">
        <v>81</v>
      </c>
      <c r="AW234" s="13" t="s">
        <v>33</v>
      </c>
      <c r="AX234" s="13" t="s">
        <v>71</v>
      </c>
      <c r="AY234" s="238" t="s">
        <v>123</v>
      </c>
    </row>
    <row r="235" s="15" customFormat="1">
      <c r="A235" s="15"/>
      <c r="B235" s="261"/>
      <c r="C235" s="262"/>
      <c r="D235" s="229" t="s">
        <v>203</v>
      </c>
      <c r="E235" s="263" t="s">
        <v>19</v>
      </c>
      <c r="F235" s="264" t="s">
        <v>404</v>
      </c>
      <c r="G235" s="262"/>
      <c r="H235" s="265">
        <v>130.33199999999999</v>
      </c>
      <c r="I235" s="266"/>
      <c r="J235" s="262"/>
      <c r="K235" s="262"/>
      <c r="L235" s="267"/>
      <c r="M235" s="268"/>
      <c r="N235" s="269"/>
      <c r="O235" s="269"/>
      <c r="P235" s="269"/>
      <c r="Q235" s="269"/>
      <c r="R235" s="269"/>
      <c r="S235" s="269"/>
      <c r="T235" s="270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1" t="s">
        <v>203</v>
      </c>
      <c r="AU235" s="271" t="s">
        <v>81</v>
      </c>
      <c r="AV235" s="15" t="s">
        <v>141</v>
      </c>
      <c r="AW235" s="15" t="s">
        <v>33</v>
      </c>
      <c r="AX235" s="15" t="s">
        <v>71</v>
      </c>
      <c r="AY235" s="271" t="s">
        <v>123</v>
      </c>
    </row>
    <row r="236" s="13" customFormat="1">
      <c r="A236" s="13"/>
      <c r="B236" s="227"/>
      <c r="C236" s="228"/>
      <c r="D236" s="229" t="s">
        <v>203</v>
      </c>
      <c r="E236" s="230" t="s">
        <v>19</v>
      </c>
      <c r="F236" s="231" t="s">
        <v>405</v>
      </c>
      <c r="G236" s="228"/>
      <c r="H236" s="232">
        <v>-13.839</v>
      </c>
      <c r="I236" s="233"/>
      <c r="J236" s="228"/>
      <c r="K236" s="228"/>
      <c r="L236" s="234"/>
      <c r="M236" s="235"/>
      <c r="N236" s="236"/>
      <c r="O236" s="236"/>
      <c r="P236" s="236"/>
      <c r="Q236" s="236"/>
      <c r="R236" s="236"/>
      <c r="S236" s="236"/>
      <c r="T236" s="23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8" t="s">
        <v>203</v>
      </c>
      <c r="AU236" s="238" t="s">
        <v>81</v>
      </c>
      <c r="AV236" s="13" t="s">
        <v>81</v>
      </c>
      <c r="AW236" s="13" t="s">
        <v>33</v>
      </c>
      <c r="AX236" s="13" t="s">
        <v>71</v>
      </c>
      <c r="AY236" s="238" t="s">
        <v>123</v>
      </c>
    </row>
    <row r="237" s="14" customFormat="1">
      <c r="A237" s="14"/>
      <c r="B237" s="239"/>
      <c r="C237" s="240"/>
      <c r="D237" s="229" t="s">
        <v>203</v>
      </c>
      <c r="E237" s="241" t="s">
        <v>19</v>
      </c>
      <c r="F237" s="242" t="s">
        <v>294</v>
      </c>
      <c r="G237" s="240"/>
      <c r="H237" s="243">
        <v>116.493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9" t="s">
        <v>203</v>
      </c>
      <c r="AU237" s="249" t="s">
        <v>81</v>
      </c>
      <c r="AV237" s="14" t="s">
        <v>147</v>
      </c>
      <c r="AW237" s="14" t="s">
        <v>33</v>
      </c>
      <c r="AX237" s="14" t="s">
        <v>79</v>
      </c>
      <c r="AY237" s="249" t="s">
        <v>123</v>
      </c>
    </row>
    <row r="238" s="2" customFormat="1" ht="21.75" customHeight="1">
      <c r="A238" s="39"/>
      <c r="B238" s="40"/>
      <c r="C238" s="205" t="s">
        <v>406</v>
      </c>
      <c r="D238" s="205" t="s">
        <v>126</v>
      </c>
      <c r="E238" s="206" t="s">
        <v>407</v>
      </c>
      <c r="F238" s="207" t="s">
        <v>408</v>
      </c>
      <c r="G238" s="208" t="s">
        <v>230</v>
      </c>
      <c r="H238" s="209">
        <v>42.25</v>
      </c>
      <c r="I238" s="210"/>
      <c r="J238" s="211">
        <f>ROUND(I238*H238,2)</f>
        <v>0</v>
      </c>
      <c r="K238" s="207" t="s">
        <v>130</v>
      </c>
      <c r="L238" s="45"/>
      <c r="M238" s="212" t="s">
        <v>19</v>
      </c>
      <c r="N238" s="213" t="s">
        <v>42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147</v>
      </c>
      <c r="AT238" s="216" t="s">
        <v>126</v>
      </c>
      <c r="AU238" s="216" t="s">
        <v>81</v>
      </c>
      <c r="AY238" s="18" t="s">
        <v>123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79</v>
      </c>
      <c r="BK238" s="217">
        <f>ROUND(I238*H238,2)</f>
        <v>0</v>
      </c>
      <c r="BL238" s="18" t="s">
        <v>147</v>
      </c>
      <c r="BM238" s="216" t="s">
        <v>409</v>
      </c>
    </row>
    <row r="239" s="2" customFormat="1">
      <c r="A239" s="39"/>
      <c r="B239" s="40"/>
      <c r="C239" s="41"/>
      <c r="D239" s="218" t="s">
        <v>133</v>
      </c>
      <c r="E239" s="41"/>
      <c r="F239" s="219" t="s">
        <v>410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133</v>
      </c>
      <c r="AU239" s="18" t="s">
        <v>81</v>
      </c>
    </row>
    <row r="240" s="2" customFormat="1" ht="24.15" customHeight="1">
      <c r="A240" s="39"/>
      <c r="B240" s="40"/>
      <c r="C240" s="205" t="s">
        <v>411</v>
      </c>
      <c r="D240" s="205" t="s">
        <v>126</v>
      </c>
      <c r="E240" s="206" t="s">
        <v>412</v>
      </c>
      <c r="F240" s="207" t="s">
        <v>413</v>
      </c>
      <c r="G240" s="208" t="s">
        <v>230</v>
      </c>
      <c r="H240" s="209">
        <v>75</v>
      </c>
      <c r="I240" s="210"/>
      <c r="J240" s="211">
        <f>ROUND(I240*H240,2)</f>
        <v>0</v>
      </c>
      <c r="K240" s="207" t="s">
        <v>130</v>
      </c>
      <c r="L240" s="45"/>
      <c r="M240" s="212" t="s">
        <v>19</v>
      </c>
      <c r="N240" s="213" t="s">
        <v>42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147</v>
      </c>
      <c r="AT240" s="216" t="s">
        <v>126</v>
      </c>
      <c r="AU240" s="216" t="s">
        <v>81</v>
      </c>
      <c r="AY240" s="18" t="s">
        <v>123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79</v>
      </c>
      <c r="BK240" s="217">
        <f>ROUND(I240*H240,2)</f>
        <v>0</v>
      </c>
      <c r="BL240" s="18" t="s">
        <v>147</v>
      </c>
      <c r="BM240" s="216" t="s">
        <v>414</v>
      </c>
    </row>
    <row r="241" s="2" customFormat="1">
      <c r="A241" s="39"/>
      <c r="B241" s="40"/>
      <c r="C241" s="41"/>
      <c r="D241" s="218" t="s">
        <v>133</v>
      </c>
      <c r="E241" s="41"/>
      <c r="F241" s="219" t="s">
        <v>415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133</v>
      </c>
      <c r="AU241" s="18" t="s">
        <v>81</v>
      </c>
    </row>
    <row r="242" s="2" customFormat="1" ht="24.15" customHeight="1">
      <c r="A242" s="39"/>
      <c r="B242" s="40"/>
      <c r="C242" s="205" t="s">
        <v>416</v>
      </c>
      <c r="D242" s="205" t="s">
        <v>126</v>
      </c>
      <c r="E242" s="206" t="s">
        <v>417</v>
      </c>
      <c r="F242" s="207" t="s">
        <v>418</v>
      </c>
      <c r="G242" s="208" t="s">
        <v>298</v>
      </c>
      <c r="H242" s="209">
        <v>26.460000000000001</v>
      </c>
      <c r="I242" s="210"/>
      <c r="J242" s="211">
        <f>ROUND(I242*H242,2)</f>
        <v>0</v>
      </c>
      <c r="K242" s="207" t="s">
        <v>130</v>
      </c>
      <c r="L242" s="45"/>
      <c r="M242" s="212" t="s">
        <v>19</v>
      </c>
      <c r="N242" s="213" t="s">
        <v>42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147</v>
      </c>
      <c r="AT242" s="216" t="s">
        <v>126</v>
      </c>
      <c r="AU242" s="216" t="s">
        <v>81</v>
      </c>
      <c r="AY242" s="18" t="s">
        <v>123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79</v>
      </c>
      <c r="BK242" s="217">
        <f>ROUND(I242*H242,2)</f>
        <v>0</v>
      </c>
      <c r="BL242" s="18" t="s">
        <v>147</v>
      </c>
      <c r="BM242" s="216" t="s">
        <v>419</v>
      </c>
    </row>
    <row r="243" s="2" customFormat="1">
      <c r="A243" s="39"/>
      <c r="B243" s="40"/>
      <c r="C243" s="41"/>
      <c r="D243" s="218" t="s">
        <v>133</v>
      </c>
      <c r="E243" s="41"/>
      <c r="F243" s="219" t="s">
        <v>420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133</v>
      </c>
      <c r="AU243" s="18" t="s">
        <v>81</v>
      </c>
    </row>
    <row r="244" s="13" customFormat="1">
      <c r="A244" s="13"/>
      <c r="B244" s="227"/>
      <c r="C244" s="228"/>
      <c r="D244" s="229" t="s">
        <v>203</v>
      </c>
      <c r="E244" s="230" t="s">
        <v>19</v>
      </c>
      <c r="F244" s="231" t="s">
        <v>421</v>
      </c>
      <c r="G244" s="228"/>
      <c r="H244" s="232">
        <v>3.7000000000000002</v>
      </c>
      <c r="I244" s="233"/>
      <c r="J244" s="228"/>
      <c r="K244" s="228"/>
      <c r="L244" s="234"/>
      <c r="M244" s="235"/>
      <c r="N244" s="236"/>
      <c r="O244" s="236"/>
      <c r="P244" s="236"/>
      <c r="Q244" s="236"/>
      <c r="R244" s="236"/>
      <c r="S244" s="236"/>
      <c r="T244" s="23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8" t="s">
        <v>203</v>
      </c>
      <c r="AU244" s="238" t="s">
        <v>81</v>
      </c>
      <c r="AV244" s="13" t="s">
        <v>81</v>
      </c>
      <c r="AW244" s="13" t="s">
        <v>33</v>
      </c>
      <c r="AX244" s="13" t="s">
        <v>71</v>
      </c>
      <c r="AY244" s="238" t="s">
        <v>123</v>
      </c>
    </row>
    <row r="245" s="13" customFormat="1">
      <c r="A245" s="13"/>
      <c r="B245" s="227"/>
      <c r="C245" s="228"/>
      <c r="D245" s="229" t="s">
        <v>203</v>
      </c>
      <c r="E245" s="230" t="s">
        <v>19</v>
      </c>
      <c r="F245" s="231" t="s">
        <v>422</v>
      </c>
      <c r="G245" s="228"/>
      <c r="H245" s="232">
        <v>10.24</v>
      </c>
      <c r="I245" s="233"/>
      <c r="J245" s="228"/>
      <c r="K245" s="228"/>
      <c r="L245" s="234"/>
      <c r="M245" s="235"/>
      <c r="N245" s="236"/>
      <c r="O245" s="236"/>
      <c r="P245" s="236"/>
      <c r="Q245" s="236"/>
      <c r="R245" s="236"/>
      <c r="S245" s="236"/>
      <c r="T245" s="23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8" t="s">
        <v>203</v>
      </c>
      <c r="AU245" s="238" t="s">
        <v>81</v>
      </c>
      <c r="AV245" s="13" t="s">
        <v>81</v>
      </c>
      <c r="AW245" s="13" t="s">
        <v>33</v>
      </c>
      <c r="AX245" s="13" t="s">
        <v>71</v>
      </c>
      <c r="AY245" s="238" t="s">
        <v>123</v>
      </c>
    </row>
    <row r="246" s="13" customFormat="1">
      <c r="A246" s="13"/>
      <c r="B246" s="227"/>
      <c r="C246" s="228"/>
      <c r="D246" s="229" t="s">
        <v>203</v>
      </c>
      <c r="E246" s="230" t="s">
        <v>19</v>
      </c>
      <c r="F246" s="231" t="s">
        <v>423</v>
      </c>
      <c r="G246" s="228"/>
      <c r="H246" s="232">
        <v>6.7000000000000002</v>
      </c>
      <c r="I246" s="233"/>
      <c r="J246" s="228"/>
      <c r="K246" s="228"/>
      <c r="L246" s="234"/>
      <c r="M246" s="235"/>
      <c r="N246" s="236"/>
      <c r="O246" s="236"/>
      <c r="P246" s="236"/>
      <c r="Q246" s="236"/>
      <c r="R246" s="236"/>
      <c r="S246" s="236"/>
      <c r="T246" s="23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8" t="s">
        <v>203</v>
      </c>
      <c r="AU246" s="238" t="s">
        <v>81</v>
      </c>
      <c r="AV246" s="13" t="s">
        <v>81</v>
      </c>
      <c r="AW246" s="13" t="s">
        <v>33</v>
      </c>
      <c r="AX246" s="13" t="s">
        <v>71</v>
      </c>
      <c r="AY246" s="238" t="s">
        <v>123</v>
      </c>
    </row>
    <row r="247" s="13" customFormat="1">
      <c r="A247" s="13"/>
      <c r="B247" s="227"/>
      <c r="C247" s="228"/>
      <c r="D247" s="229" t="s">
        <v>203</v>
      </c>
      <c r="E247" s="230" t="s">
        <v>19</v>
      </c>
      <c r="F247" s="231" t="s">
        <v>424</v>
      </c>
      <c r="G247" s="228"/>
      <c r="H247" s="232">
        <v>5.8200000000000003</v>
      </c>
      <c r="I247" s="233"/>
      <c r="J247" s="228"/>
      <c r="K247" s="228"/>
      <c r="L247" s="234"/>
      <c r="M247" s="235"/>
      <c r="N247" s="236"/>
      <c r="O247" s="236"/>
      <c r="P247" s="236"/>
      <c r="Q247" s="236"/>
      <c r="R247" s="236"/>
      <c r="S247" s="236"/>
      <c r="T247" s="23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8" t="s">
        <v>203</v>
      </c>
      <c r="AU247" s="238" t="s">
        <v>81</v>
      </c>
      <c r="AV247" s="13" t="s">
        <v>81</v>
      </c>
      <c r="AW247" s="13" t="s">
        <v>33</v>
      </c>
      <c r="AX247" s="13" t="s">
        <v>71</v>
      </c>
      <c r="AY247" s="238" t="s">
        <v>123</v>
      </c>
    </row>
    <row r="248" s="14" customFormat="1">
      <c r="A248" s="14"/>
      <c r="B248" s="239"/>
      <c r="C248" s="240"/>
      <c r="D248" s="229" t="s">
        <v>203</v>
      </c>
      <c r="E248" s="241" t="s">
        <v>19</v>
      </c>
      <c r="F248" s="242" t="s">
        <v>425</v>
      </c>
      <c r="G248" s="240"/>
      <c r="H248" s="243">
        <v>26.460000000000001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9" t="s">
        <v>203</v>
      </c>
      <c r="AU248" s="249" t="s">
        <v>81</v>
      </c>
      <c r="AV248" s="14" t="s">
        <v>147</v>
      </c>
      <c r="AW248" s="14" t="s">
        <v>33</v>
      </c>
      <c r="AX248" s="14" t="s">
        <v>79</v>
      </c>
      <c r="AY248" s="249" t="s">
        <v>123</v>
      </c>
    </row>
    <row r="249" s="2" customFormat="1" ht="16.5" customHeight="1">
      <c r="A249" s="39"/>
      <c r="B249" s="40"/>
      <c r="C249" s="250" t="s">
        <v>426</v>
      </c>
      <c r="D249" s="250" t="s">
        <v>310</v>
      </c>
      <c r="E249" s="251" t="s">
        <v>427</v>
      </c>
      <c r="F249" s="252" t="s">
        <v>428</v>
      </c>
      <c r="G249" s="253" t="s">
        <v>298</v>
      </c>
      <c r="H249" s="254">
        <v>27.783000000000001</v>
      </c>
      <c r="I249" s="255"/>
      <c r="J249" s="256">
        <f>ROUND(I249*H249,2)</f>
        <v>0</v>
      </c>
      <c r="K249" s="252" t="s">
        <v>130</v>
      </c>
      <c r="L249" s="257"/>
      <c r="M249" s="258" t="s">
        <v>19</v>
      </c>
      <c r="N249" s="259" t="s">
        <v>42</v>
      </c>
      <c r="O249" s="85"/>
      <c r="P249" s="214">
        <f>O249*H249</f>
        <v>0</v>
      </c>
      <c r="Q249" s="214">
        <v>0.00010000000000000001</v>
      </c>
      <c r="R249" s="214">
        <f>Q249*H249</f>
        <v>0.0027783000000000005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169</v>
      </c>
      <c r="AT249" s="216" t="s">
        <v>310</v>
      </c>
      <c r="AU249" s="216" t="s">
        <v>81</v>
      </c>
      <c r="AY249" s="18" t="s">
        <v>123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79</v>
      </c>
      <c r="BK249" s="217">
        <f>ROUND(I249*H249,2)</f>
        <v>0</v>
      </c>
      <c r="BL249" s="18" t="s">
        <v>147</v>
      </c>
      <c r="BM249" s="216" t="s">
        <v>429</v>
      </c>
    </row>
    <row r="250" s="13" customFormat="1">
      <c r="A250" s="13"/>
      <c r="B250" s="227"/>
      <c r="C250" s="228"/>
      <c r="D250" s="229" t="s">
        <v>203</v>
      </c>
      <c r="E250" s="228"/>
      <c r="F250" s="231" t="s">
        <v>430</v>
      </c>
      <c r="G250" s="228"/>
      <c r="H250" s="232">
        <v>27.783000000000001</v>
      </c>
      <c r="I250" s="233"/>
      <c r="J250" s="228"/>
      <c r="K250" s="228"/>
      <c r="L250" s="234"/>
      <c r="M250" s="235"/>
      <c r="N250" s="236"/>
      <c r="O250" s="236"/>
      <c r="P250" s="236"/>
      <c r="Q250" s="236"/>
      <c r="R250" s="236"/>
      <c r="S250" s="236"/>
      <c r="T250" s="23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8" t="s">
        <v>203</v>
      </c>
      <c r="AU250" s="238" t="s">
        <v>81</v>
      </c>
      <c r="AV250" s="13" t="s">
        <v>81</v>
      </c>
      <c r="AW250" s="13" t="s">
        <v>4</v>
      </c>
      <c r="AX250" s="13" t="s">
        <v>79</v>
      </c>
      <c r="AY250" s="238" t="s">
        <v>123</v>
      </c>
    </row>
    <row r="251" s="2" customFormat="1" ht="21.75" customHeight="1">
      <c r="A251" s="39"/>
      <c r="B251" s="40"/>
      <c r="C251" s="205" t="s">
        <v>431</v>
      </c>
      <c r="D251" s="205" t="s">
        <v>126</v>
      </c>
      <c r="E251" s="206" t="s">
        <v>432</v>
      </c>
      <c r="F251" s="207" t="s">
        <v>433</v>
      </c>
      <c r="G251" s="208" t="s">
        <v>230</v>
      </c>
      <c r="H251" s="209">
        <v>130.33199999999999</v>
      </c>
      <c r="I251" s="210"/>
      <c r="J251" s="211">
        <f>ROUND(I251*H251,2)</f>
        <v>0</v>
      </c>
      <c r="K251" s="207" t="s">
        <v>130</v>
      </c>
      <c r="L251" s="45"/>
      <c r="M251" s="212" t="s">
        <v>19</v>
      </c>
      <c r="N251" s="213" t="s">
        <v>42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147</v>
      </c>
      <c r="AT251" s="216" t="s">
        <v>126</v>
      </c>
      <c r="AU251" s="216" t="s">
        <v>81</v>
      </c>
      <c r="AY251" s="18" t="s">
        <v>123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79</v>
      </c>
      <c r="BK251" s="217">
        <f>ROUND(I251*H251,2)</f>
        <v>0</v>
      </c>
      <c r="BL251" s="18" t="s">
        <v>147</v>
      </c>
      <c r="BM251" s="216" t="s">
        <v>434</v>
      </c>
    </row>
    <row r="252" s="2" customFormat="1">
      <c r="A252" s="39"/>
      <c r="B252" s="40"/>
      <c r="C252" s="41"/>
      <c r="D252" s="218" t="s">
        <v>133</v>
      </c>
      <c r="E252" s="41"/>
      <c r="F252" s="219" t="s">
        <v>435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133</v>
      </c>
      <c r="AU252" s="18" t="s">
        <v>81</v>
      </c>
    </row>
    <row r="253" s="2" customFormat="1" ht="21.75" customHeight="1">
      <c r="A253" s="39"/>
      <c r="B253" s="40"/>
      <c r="C253" s="205" t="s">
        <v>436</v>
      </c>
      <c r="D253" s="205" t="s">
        <v>126</v>
      </c>
      <c r="E253" s="206" t="s">
        <v>437</v>
      </c>
      <c r="F253" s="207" t="s">
        <v>438</v>
      </c>
      <c r="G253" s="208" t="s">
        <v>200</v>
      </c>
      <c r="H253" s="209">
        <v>2.649</v>
      </c>
      <c r="I253" s="210"/>
      <c r="J253" s="211">
        <f>ROUND(I253*H253,2)</f>
        <v>0</v>
      </c>
      <c r="K253" s="207" t="s">
        <v>130</v>
      </c>
      <c r="L253" s="45"/>
      <c r="M253" s="212" t="s">
        <v>19</v>
      </c>
      <c r="N253" s="213" t="s">
        <v>42</v>
      </c>
      <c r="O253" s="85"/>
      <c r="P253" s="214">
        <f>O253*H253</f>
        <v>0</v>
      </c>
      <c r="Q253" s="214">
        <v>2.45329</v>
      </c>
      <c r="R253" s="214">
        <f>Q253*H253</f>
        <v>6.4987652100000002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147</v>
      </c>
      <c r="AT253" s="216" t="s">
        <v>126</v>
      </c>
      <c r="AU253" s="216" t="s">
        <v>81</v>
      </c>
      <c r="AY253" s="18" t="s">
        <v>123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79</v>
      </c>
      <c r="BK253" s="217">
        <f>ROUND(I253*H253,2)</f>
        <v>0</v>
      </c>
      <c r="BL253" s="18" t="s">
        <v>147</v>
      </c>
      <c r="BM253" s="216" t="s">
        <v>439</v>
      </c>
    </row>
    <row r="254" s="2" customFormat="1">
      <c r="A254" s="39"/>
      <c r="B254" s="40"/>
      <c r="C254" s="41"/>
      <c r="D254" s="218" t="s">
        <v>133</v>
      </c>
      <c r="E254" s="41"/>
      <c r="F254" s="219" t="s">
        <v>440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133</v>
      </c>
      <c r="AU254" s="18" t="s">
        <v>81</v>
      </c>
    </row>
    <row r="255" s="13" customFormat="1">
      <c r="A255" s="13"/>
      <c r="B255" s="227"/>
      <c r="C255" s="228"/>
      <c r="D255" s="229" t="s">
        <v>203</v>
      </c>
      <c r="E255" s="230" t="s">
        <v>19</v>
      </c>
      <c r="F255" s="231" t="s">
        <v>441</v>
      </c>
      <c r="G255" s="228"/>
      <c r="H255" s="232">
        <v>0.086999999999999994</v>
      </c>
      <c r="I255" s="233"/>
      <c r="J255" s="228"/>
      <c r="K255" s="228"/>
      <c r="L255" s="234"/>
      <c r="M255" s="235"/>
      <c r="N255" s="236"/>
      <c r="O255" s="236"/>
      <c r="P255" s="236"/>
      <c r="Q255" s="236"/>
      <c r="R255" s="236"/>
      <c r="S255" s="236"/>
      <c r="T255" s="23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8" t="s">
        <v>203</v>
      </c>
      <c r="AU255" s="238" t="s">
        <v>81</v>
      </c>
      <c r="AV255" s="13" t="s">
        <v>81</v>
      </c>
      <c r="AW255" s="13" t="s">
        <v>33</v>
      </c>
      <c r="AX255" s="13" t="s">
        <v>71</v>
      </c>
      <c r="AY255" s="238" t="s">
        <v>123</v>
      </c>
    </row>
    <row r="256" s="13" customFormat="1">
      <c r="A256" s="13"/>
      <c r="B256" s="227"/>
      <c r="C256" s="228"/>
      <c r="D256" s="229" t="s">
        <v>203</v>
      </c>
      <c r="E256" s="230" t="s">
        <v>19</v>
      </c>
      <c r="F256" s="231" t="s">
        <v>442</v>
      </c>
      <c r="G256" s="228"/>
      <c r="H256" s="232">
        <v>0.41399999999999998</v>
      </c>
      <c r="I256" s="233"/>
      <c r="J256" s="228"/>
      <c r="K256" s="228"/>
      <c r="L256" s="234"/>
      <c r="M256" s="235"/>
      <c r="N256" s="236"/>
      <c r="O256" s="236"/>
      <c r="P256" s="236"/>
      <c r="Q256" s="236"/>
      <c r="R256" s="236"/>
      <c r="S256" s="236"/>
      <c r="T256" s="23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8" t="s">
        <v>203</v>
      </c>
      <c r="AU256" s="238" t="s">
        <v>81</v>
      </c>
      <c r="AV256" s="13" t="s">
        <v>81</v>
      </c>
      <c r="AW256" s="13" t="s">
        <v>33</v>
      </c>
      <c r="AX256" s="13" t="s">
        <v>71</v>
      </c>
      <c r="AY256" s="238" t="s">
        <v>123</v>
      </c>
    </row>
    <row r="257" s="13" customFormat="1">
      <c r="A257" s="13"/>
      <c r="B257" s="227"/>
      <c r="C257" s="228"/>
      <c r="D257" s="229" t="s">
        <v>203</v>
      </c>
      <c r="E257" s="230" t="s">
        <v>19</v>
      </c>
      <c r="F257" s="231" t="s">
        <v>443</v>
      </c>
      <c r="G257" s="228"/>
      <c r="H257" s="232">
        <v>0.41399999999999998</v>
      </c>
      <c r="I257" s="233"/>
      <c r="J257" s="228"/>
      <c r="K257" s="228"/>
      <c r="L257" s="234"/>
      <c r="M257" s="235"/>
      <c r="N257" s="236"/>
      <c r="O257" s="236"/>
      <c r="P257" s="236"/>
      <c r="Q257" s="236"/>
      <c r="R257" s="236"/>
      <c r="S257" s="236"/>
      <c r="T257" s="23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8" t="s">
        <v>203</v>
      </c>
      <c r="AU257" s="238" t="s">
        <v>81</v>
      </c>
      <c r="AV257" s="13" t="s">
        <v>81</v>
      </c>
      <c r="AW257" s="13" t="s">
        <v>33</v>
      </c>
      <c r="AX257" s="13" t="s">
        <v>71</v>
      </c>
      <c r="AY257" s="238" t="s">
        <v>123</v>
      </c>
    </row>
    <row r="258" s="13" customFormat="1">
      <c r="A258" s="13"/>
      <c r="B258" s="227"/>
      <c r="C258" s="228"/>
      <c r="D258" s="229" t="s">
        <v>203</v>
      </c>
      <c r="E258" s="230" t="s">
        <v>19</v>
      </c>
      <c r="F258" s="231" t="s">
        <v>444</v>
      </c>
      <c r="G258" s="228"/>
      <c r="H258" s="232">
        <v>0.114</v>
      </c>
      <c r="I258" s="233"/>
      <c r="J258" s="228"/>
      <c r="K258" s="228"/>
      <c r="L258" s="234"/>
      <c r="M258" s="235"/>
      <c r="N258" s="236"/>
      <c r="O258" s="236"/>
      <c r="P258" s="236"/>
      <c r="Q258" s="236"/>
      <c r="R258" s="236"/>
      <c r="S258" s="236"/>
      <c r="T258" s="23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8" t="s">
        <v>203</v>
      </c>
      <c r="AU258" s="238" t="s">
        <v>81</v>
      </c>
      <c r="AV258" s="13" t="s">
        <v>81</v>
      </c>
      <c r="AW258" s="13" t="s">
        <v>33</v>
      </c>
      <c r="AX258" s="13" t="s">
        <v>71</v>
      </c>
      <c r="AY258" s="238" t="s">
        <v>123</v>
      </c>
    </row>
    <row r="259" s="13" customFormat="1">
      <c r="A259" s="13"/>
      <c r="B259" s="227"/>
      <c r="C259" s="228"/>
      <c r="D259" s="229" t="s">
        <v>203</v>
      </c>
      <c r="E259" s="230" t="s">
        <v>19</v>
      </c>
      <c r="F259" s="231" t="s">
        <v>445</v>
      </c>
      <c r="G259" s="228"/>
      <c r="H259" s="232">
        <v>0.114</v>
      </c>
      <c r="I259" s="233"/>
      <c r="J259" s="228"/>
      <c r="K259" s="228"/>
      <c r="L259" s="234"/>
      <c r="M259" s="235"/>
      <c r="N259" s="236"/>
      <c r="O259" s="236"/>
      <c r="P259" s="236"/>
      <c r="Q259" s="236"/>
      <c r="R259" s="236"/>
      <c r="S259" s="236"/>
      <c r="T259" s="23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8" t="s">
        <v>203</v>
      </c>
      <c r="AU259" s="238" t="s">
        <v>81</v>
      </c>
      <c r="AV259" s="13" t="s">
        <v>81</v>
      </c>
      <c r="AW259" s="13" t="s">
        <v>33</v>
      </c>
      <c r="AX259" s="13" t="s">
        <v>71</v>
      </c>
      <c r="AY259" s="238" t="s">
        <v>123</v>
      </c>
    </row>
    <row r="260" s="13" customFormat="1">
      <c r="A260" s="13"/>
      <c r="B260" s="227"/>
      <c r="C260" s="228"/>
      <c r="D260" s="229" t="s">
        <v>203</v>
      </c>
      <c r="E260" s="230" t="s">
        <v>19</v>
      </c>
      <c r="F260" s="231" t="s">
        <v>446</v>
      </c>
      <c r="G260" s="228"/>
      <c r="H260" s="232">
        <v>0.11700000000000001</v>
      </c>
      <c r="I260" s="233"/>
      <c r="J260" s="228"/>
      <c r="K260" s="228"/>
      <c r="L260" s="234"/>
      <c r="M260" s="235"/>
      <c r="N260" s="236"/>
      <c r="O260" s="236"/>
      <c r="P260" s="236"/>
      <c r="Q260" s="236"/>
      <c r="R260" s="236"/>
      <c r="S260" s="236"/>
      <c r="T260" s="23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8" t="s">
        <v>203</v>
      </c>
      <c r="AU260" s="238" t="s">
        <v>81</v>
      </c>
      <c r="AV260" s="13" t="s">
        <v>81</v>
      </c>
      <c r="AW260" s="13" t="s">
        <v>33</v>
      </c>
      <c r="AX260" s="13" t="s">
        <v>71</v>
      </c>
      <c r="AY260" s="238" t="s">
        <v>123</v>
      </c>
    </row>
    <row r="261" s="13" customFormat="1">
      <c r="A261" s="13"/>
      <c r="B261" s="227"/>
      <c r="C261" s="228"/>
      <c r="D261" s="229" t="s">
        <v>203</v>
      </c>
      <c r="E261" s="230" t="s">
        <v>19</v>
      </c>
      <c r="F261" s="231" t="s">
        <v>447</v>
      </c>
      <c r="G261" s="228"/>
      <c r="H261" s="232">
        <v>0.98999999999999999</v>
      </c>
      <c r="I261" s="233"/>
      <c r="J261" s="228"/>
      <c r="K261" s="228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203</v>
      </c>
      <c r="AU261" s="238" t="s">
        <v>81</v>
      </c>
      <c r="AV261" s="13" t="s">
        <v>81</v>
      </c>
      <c r="AW261" s="13" t="s">
        <v>33</v>
      </c>
      <c r="AX261" s="13" t="s">
        <v>71</v>
      </c>
      <c r="AY261" s="238" t="s">
        <v>123</v>
      </c>
    </row>
    <row r="262" s="13" customFormat="1">
      <c r="A262" s="13"/>
      <c r="B262" s="227"/>
      <c r="C262" s="228"/>
      <c r="D262" s="229" t="s">
        <v>203</v>
      </c>
      <c r="E262" s="230" t="s">
        <v>19</v>
      </c>
      <c r="F262" s="231" t="s">
        <v>448</v>
      </c>
      <c r="G262" s="228"/>
      <c r="H262" s="232">
        <v>0.29699999999999999</v>
      </c>
      <c r="I262" s="233"/>
      <c r="J262" s="228"/>
      <c r="K262" s="228"/>
      <c r="L262" s="234"/>
      <c r="M262" s="235"/>
      <c r="N262" s="236"/>
      <c r="O262" s="236"/>
      <c r="P262" s="236"/>
      <c r="Q262" s="236"/>
      <c r="R262" s="236"/>
      <c r="S262" s="236"/>
      <c r="T262" s="23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8" t="s">
        <v>203</v>
      </c>
      <c r="AU262" s="238" t="s">
        <v>81</v>
      </c>
      <c r="AV262" s="13" t="s">
        <v>81</v>
      </c>
      <c r="AW262" s="13" t="s">
        <v>33</v>
      </c>
      <c r="AX262" s="13" t="s">
        <v>71</v>
      </c>
      <c r="AY262" s="238" t="s">
        <v>123</v>
      </c>
    </row>
    <row r="263" s="13" customFormat="1">
      <c r="A263" s="13"/>
      <c r="B263" s="227"/>
      <c r="C263" s="228"/>
      <c r="D263" s="229" t="s">
        <v>203</v>
      </c>
      <c r="E263" s="230" t="s">
        <v>19</v>
      </c>
      <c r="F263" s="231" t="s">
        <v>449</v>
      </c>
      <c r="G263" s="228"/>
      <c r="H263" s="232">
        <v>0.10199999999999999</v>
      </c>
      <c r="I263" s="233"/>
      <c r="J263" s="228"/>
      <c r="K263" s="228"/>
      <c r="L263" s="234"/>
      <c r="M263" s="235"/>
      <c r="N263" s="236"/>
      <c r="O263" s="236"/>
      <c r="P263" s="236"/>
      <c r="Q263" s="236"/>
      <c r="R263" s="236"/>
      <c r="S263" s="236"/>
      <c r="T263" s="23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8" t="s">
        <v>203</v>
      </c>
      <c r="AU263" s="238" t="s">
        <v>81</v>
      </c>
      <c r="AV263" s="13" t="s">
        <v>81</v>
      </c>
      <c r="AW263" s="13" t="s">
        <v>33</v>
      </c>
      <c r="AX263" s="13" t="s">
        <v>71</v>
      </c>
      <c r="AY263" s="238" t="s">
        <v>123</v>
      </c>
    </row>
    <row r="264" s="14" customFormat="1">
      <c r="A264" s="14"/>
      <c r="B264" s="239"/>
      <c r="C264" s="240"/>
      <c r="D264" s="229" t="s">
        <v>203</v>
      </c>
      <c r="E264" s="241" t="s">
        <v>19</v>
      </c>
      <c r="F264" s="242" t="s">
        <v>294</v>
      </c>
      <c r="G264" s="240"/>
      <c r="H264" s="243">
        <v>2.649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9" t="s">
        <v>203</v>
      </c>
      <c r="AU264" s="249" t="s">
        <v>81</v>
      </c>
      <c r="AV264" s="14" t="s">
        <v>147</v>
      </c>
      <c r="AW264" s="14" t="s">
        <v>33</v>
      </c>
      <c r="AX264" s="14" t="s">
        <v>79</v>
      </c>
      <c r="AY264" s="249" t="s">
        <v>123</v>
      </c>
    </row>
    <row r="265" s="2" customFormat="1" ht="21.75" customHeight="1">
      <c r="A265" s="39"/>
      <c r="B265" s="40"/>
      <c r="C265" s="205" t="s">
        <v>450</v>
      </c>
      <c r="D265" s="205" t="s">
        <v>126</v>
      </c>
      <c r="E265" s="206" t="s">
        <v>451</v>
      </c>
      <c r="F265" s="207" t="s">
        <v>452</v>
      </c>
      <c r="G265" s="208" t="s">
        <v>200</v>
      </c>
      <c r="H265" s="209">
        <v>2.649</v>
      </c>
      <c r="I265" s="210"/>
      <c r="J265" s="211">
        <f>ROUND(I265*H265,2)</f>
        <v>0</v>
      </c>
      <c r="K265" s="207" t="s">
        <v>130</v>
      </c>
      <c r="L265" s="45"/>
      <c r="M265" s="212" t="s">
        <v>19</v>
      </c>
      <c r="N265" s="213" t="s">
        <v>42</v>
      </c>
      <c r="O265" s="85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147</v>
      </c>
      <c r="AT265" s="216" t="s">
        <v>126</v>
      </c>
      <c r="AU265" s="216" t="s">
        <v>81</v>
      </c>
      <c r="AY265" s="18" t="s">
        <v>123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79</v>
      </c>
      <c r="BK265" s="217">
        <f>ROUND(I265*H265,2)</f>
        <v>0</v>
      </c>
      <c r="BL265" s="18" t="s">
        <v>147</v>
      </c>
      <c r="BM265" s="216" t="s">
        <v>453</v>
      </c>
    </row>
    <row r="266" s="2" customFormat="1">
      <c r="A266" s="39"/>
      <c r="B266" s="40"/>
      <c r="C266" s="41"/>
      <c r="D266" s="218" t="s">
        <v>133</v>
      </c>
      <c r="E266" s="41"/>
      <c r="F266" s="219" t="s">
        <v>454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133</v>
      </c>
      <c r="AU266" s="18" t="s">
        <v>81</v>
      </c>
    </row>
    <row r="267" s="2" customFormat="1" ht="21.75" customHeight="1">
      <c r="A267" s="39"/>
      <c r="B267" s="40"/>
      <c r="C267" s="205" t="s">
        <v>455</v>
      </c>
      <c r="D267" s="205" t="s">
        <v>126</v>
      </c>
      <c r="E267" s="206" t="s">
        <v>456</v>
      </c>
      <c r="F267" s="207" t="s">
        <v>457</v>
      </c>
      <c r="G267" s="208" t="s">
        <v>200</v>
      </c>
      <c r="H267" s="209">
        <v>0.747</v>
      </c>
      <c r="I267" s="210"/>
      <c r="J267" s="211">
        <f>ROUND(I267*H267,2)</f>
        <v>0</v>
      </c>
      <c r="K267" s="207" t="s">
        <v>130</v>
      </c>
      <c r="L267" s="45"/>
      <c r="M267" s="212" t="s">
        <v>19</v>
      </c>
      <c r="N267" s="213" t="s">
        <v>42</v>
      </c>
      <c r="O267" s="85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147</v>
      </c>
      <c r="AT267" s="216" t="s">
        <v>126</v>
      </c>
      <c r="AU267" s="216" t="s">
        <v>81</v>
      </c>
      <c r="AY267" s="18" t="s">
        <v>123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79</v>
      </c>
      <c r="BK267" s="217">
        <f>ROUND(I267*H267,2)</f>
        <v>0</v>
      </c>
      <c r="BL267" s="18" t="s">
        <v>147</v>
      </c>
      <c r="BM267" s="216" t="s">
        <v>458</v>
      </c>
    </row>
    <row r="268" s="2" customFormat="1">
      <c r="A268" s="39"/>
      <c r="B268" s="40"/>
      <c r="C268" s="41"/>
      <c r="D268" s="218" t="s">
        <v>133</v>
      </c>
      <c r="E268" s="41"/>
      <c r="F268" s="219" t="s">
        <v>459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133</v>
      </c>
      <c r="AU268" s="18" t="s">
        <v>81</v>
      </c>
    </row>
    <row r="269" s="13" customFormat="1">
      <c r="A269" s="13"/>
      <c r="B269" s="227"/>
      <c r="C269" s="228"/>
      <c r="D269" s="229" t="s">
        <v>203</v>
      </c>
      <c r="E269" s="230" t="s">
        <v>19</v>
      </c>
      <c r="F269" s="231" t="s">
        <v>460</v>
      </c>
      <c r="G269" s="228"/>
      <c r="H269" s="232">
        <v>0.747</v>
      </c>
      <c r="I269" s="233"/>
      <c r="J269" s="228"/>
      <c r="K269" s="228"/>
      <c r="L269" s="234"/>
      <c r="M269" s="235"/>
      <c r="N269" s="236"/>
      <c r="O269" s="236"/>
      <c r="P269" s="236"/>
      <c r="Q269" s="236"/>
      <c r="R269" s="236"/>
      <c r="S269" s="236"/>
      <c r="T269" s="23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8" t="s">
        <v>203</v>
      </c>
      <c r="AU269" s="238" t="s">
        <v>81</v>
      </c>
      <c r="AV269" s="13" t="s">
        <v>81</v>
      </c>
      <c r="AW269" s="13" t="s">
        <v>33</v>
      </c>
      <c r="AX269" s="13" t="s">
        <v>79</v>
      </c>
      <c r="AY269" s="238" t="s">
        <v>123</v>
      </c>
    </row>
    <row r="270" s="2" customFormat="1" ht="21.75" customHeight="1">
      <c r="A270" s="39"/>
      <c r="B270" s="40"/>
      <c r="C270" s="205" t="s">
        <v>461</v>
      </c>
      <c r="D270" s="205" t="s">
        <v>126</v>
      </c>
      <c r="E270" s="206" t="s">
        <v>462</v>
      </c>
      <c r="F270" s="207" t="s">
        <v>463</v>
      </c>
      <c r="G270" s="208" t="s">
        <v>200</v>
      </c>
      <c r="H270" s="209">
        <v>2.649</v>
      </c>
      <c r="I270" s="210"/>
      <c r="J270" s="211">
        <f>ROUND(I270*H270,2)</f>
        <v>0</v>
      </c>
      <c r="K270" s="207" t="s">
        <v>130</v>
      </c>
      <c r="L270" s="45"/>
      <c r="M270" s="212" t="s">
        <v>19</v>
      </c>
      <c r="N270" s="213" t="s">
        <v>42</v>
      </c>
      <c r="O270" s="85"/>
      <c r="P270" s="214">
        <f>O270*H270</f>
        <v>0</v>
      </c>
      <c r="Q270" s="214">
        <v>0.0101</v>
      </c>
      <c r="R270" s="214">
        <f>Q270*H270</f>
        <v>0.026754899999999998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147</v>
      </c>
      <c r="AT270" s="216" t="s">
        <v>126</v>
      </c>
      <c r="AU270" s="216" t="s">
        <v>81</v>
      </c>
      <c r="AY270" s="18" t="s">
        <v>123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79</v>
      </c>
      <c r="BK270" s="217">
        <f>ROUND(I270*H270,2)</f>
        <v>0</v>
      </c>
      <c r="BL270" s="18" t="s">
        <v>147</v>
      </c>
      <c r="BM270" s="216" t="s">
        <v>464</v>
      </c>
    </row>
    <row r="271" s="2" customFormat="1">
      <c r="A271" s="39"/>
      <c r="B271" s="40"/>
      <c r="C271" s="41"/>
      <c r="D271" s="218" t="s">
        <v>133</v>
      </c>
      <c r="E271" s="41"/>
      <c r="F271" s="219" t="s">
        <v>465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133</v>
      </c>
      <c r="AU271" s="18" t="s">
        <v>81</v>
      </c>
    </row>
    <row r="272" s="2" customFormat="1" ht="16.5" customHeight="1">
      <c r="A272" s="39"/>
      <c r="B272" s="40"/>
      <c r="C272" s="205" t="s">
        <v>466</v>
      </c>
      <c r="D272" s="205" t="s">
        <v>126</v>
      </c>
      <c r="E272" s="206" t="s">
        <v>467</v>
      </c>
      <c r="F272" s="207" t="s">
        <v>468</v>
      </c>
      <c r="G272" s="208" t="s">
        <v>230</v>
      </c>
      <c r="H272" s="209">
        <v>0.31</v>
      </c>
      <c r="I272" s="210"/>
      <c r="J272" s="211">
        <f>ROUND(I272*H272,2)</f>
        <v>0</v>
      </c>
      <c r="K272" s="207" t="s">
        <v>130</v>
      </c>
      <c r="L272" s="45"/>
      <c r="M272" s="212" t="s">
        <v>19</v>
      </c>
      <c r="N272" s="213" t="s">
        <v>42</v>
      </c>
      <c r="O272" s="85"/>
      <c r="P272" s="214">
        <f>O272*H272</f>
        <v>0</v>
      </c>
      <c r="Q272" s="214">
        <v>0.013520000000000001</v>
      </c>
      <c r="R272" s="214">
        <f>Q272*H272</f>
        <v>0.0041912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147</v>
      </c>
      <c r="AT272" s="216" t="s">
        <v>126</v>
      </c>
      <c r="AU272" s="216" t="s">
        <v>81</v>
      </c>
      <c r="AY272" s="18" t="s">
        <v>123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79</v>
      </c>
      <c r="BK272" s="217">
        <f>ROUND(I272*H272,2)</f>
        <v>0</v>
      </c>
      <c r="BL272" s="18" t="s">
        <v>147</v>
      </c>
      <c r="BM272" s="216" t="s">
        <v>469</v>
      </c>
    </row>
    <row r="273" s="2" customFormat="1">
      <c r="A273" s="39"/>
      <c r="B273" s="40"/>
      <c r="C273" s="41"/>
      <c r="D273" s="218" t="s">
        <v>133</v>
      </c>
      <c r="E273" s="41"/>
      <c r="F273" s="219" t="s">
        <v>470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133</v>
      </c>
      <c r="AU273" s="18" t="s">
        <v>81</v>
      </c>
    </row>
    <row r="274" s="13" customFormat="1">
      <c r="A274" s="13"/>
      <c r="B274" s="227"/>
      <c r="C274" s="228"/>
      <c r="D274" s="229" t="s">
        <v>203</v>
      </c>
      <c r="E274" s="230" t="s">
        <v>19</v>
      </c>
      <c r="F274" s="231" t="s">
        <v>245</v>
      </c>
      <c r="G274" s="228"/>
      <c r="H274" s="232">
        <v>0.31</v>
      </c>
      <c r="I274" s="233"/>
      <c r="J274" s="228"/>
      <c r="K274" s="228"/>
      <c r="L274" s="234"/>
      <c r="M274" s="235"/>
      <c r="N274" s="236"/>
      <c r="O274" s="236"/>
      <c r="P274" s="236"/>
      <c r="Q274" s="236"/>
      <c r="R274" s="236"/>
      <c r="S274" s="236"/>
      <c r="T274" s="23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8" t="s">
        <v>203</v>
      </c>
      <c r="AU274" s="238" t="s">
        <v>81</v>
      </c>
      <c r="AV274" s="13" t="s">
        <v>81</v>
      </c>
      <c r="AW274" s="13" t="s">
        <v>33</v>
      </c>
      <c r="AX274" s="13" t="s">
        <v>79</v>
      </c>
      <c r="AY274" s="238" t="s">
        <v>123</v>
      </c>
    </row>
    <row r="275" s="2" customFormat="1" ht="16.5" customHeight="1">
      <c r="A275" s="39"/>
      <c r="B275" s="40"/>
      <c r="C275" s="205" t="s">
        <v>471</v>
      </c>
      <c r="D275" s="205" t="s">
        <v>126</v>
      </c>
      <c r="E275" s="206" t="s">
        <v>472</v>
      </c>
      <c r="F275" s="207" t="s">
        <v>473</v>
      </c>
      <c r="G275" s="208" t="s">
        <v>230</v>
      </c>
      <c r="H275" s="209">
        <v>0.31</v>
      </c>
      <c r="I275" s="210"/>
      <c r="J275" s="211">
        <f>ROUND(I275*H275,2)</f>
        <v>0</v>
      </c>
      <c r="K275" s="207" t="s">
        <v>130</v>
      </c>
      <c r="L275" s="45"/>
      <c r="M275" s="212" t="s">
        <v>19</v>
      </c>
      <c r="N275" s="213" t="s">
        <v>42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147</v>
      </c>
      <c r="AT275" s="216" t="s">
        <v>126</v>
      </c>
      <c r="AU275" s="216" t="s">
        <v>81</v>
      </c>
      <c r="AY275" s="18" t="s">
        <v>123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79</v>
      </c>
      <c r="BK275" s="217">
        <f>ROUND(I275*H275,2)</f>
        <v>0</v>
      </c>
      <c r="BL275" s="18" t="s">
        <v>147</v>
      </c>
      <c r="BM275" s="216" t="s">
        <v>474</v>
      </c>
    </row>
    <row r="276" s="2" customFormat="1">
      <c r="A276" s="39"/>
      <c r="B276" s="40"/>
      <c r="C276" s="41"/>
      <c r="D276" s="218" t="s">
        <v>133</v>
      </c>
      <c r="E276" s="41"/>
      <c r="F276" s="219" t="s">
        <v>475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133</v>
      </c>
      <c r="AU276" s="18" t="s">
        <v>81</v>
      </c>
    </row>
    <row r="277" s="2" customFormat="1" ht="16.5" customHeight="1">
      <c r="A277" s="39"/>
      <c r="B277" s="40"/>
      <c r="C277" s="205" t="s">
        <v>476</v>
      </c>
      <c r="D277" s="205" t="s">
        <v>126</v>
      </c>
      <c r="E277" s="206" t="s">
        <v>477</v>
      </c>
      <c r="F277" s="207" t="s">
        <v>478</v>
      </c>
      <c r="G277" s="208" t="s">
        <v>230</v>
      </c>
      <c r="H277" s="209">
        <v>44.149999999999999</v>
      </c>
      <c r="I277" s="210"/>
      <c r="J277" s="211">
        <f>ROUND(I277*H277,2)</f>
        <v>0</v>
      </c>
      <c r="K277" s="207" t="s">
        <v>130</v>
      </c>
      <c r="L277" s="45"/>
      <c r="M277" s="212" t="s">
        <v>19</v>
      </c>
      <c r="N277" s="213" t="s">
        <v>42</v>
      </c>
      <c r="O277" s="85"/>
      <c r="P277" s="214">
        <f>O277*H277</f>
        <v>0</v>
      </c>
      <c r="Q277" s="214">
        <v>0.00012999999999999999</v>
      </c>
      <c r="R277" s="214">
        <f>Q277*H277</f>
        <v>0.0057394999999999989</v>
      </c>
      <c r="S277" s="214">
        <v>0</v>
      </c>
      <c r="T277" s="21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6" t="s">
        <v>147</v>
      </c>
      <c r="AT277" s="216" t="s">
        <v>126</v>
      </c>
      <c r="AU277" s="216" t="s">
        <v>81</v>
      </c>
      <c r="AY277" s="18" t="s">
        <v>123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79</v>
      </c>
      <c r="BK277" s="217">
        <f>ROUND(I277*H277,2)</f>
        <v>0</v>
      </c>
      <c r="BL277" s="18" t="s">
        <v>147</v>
      </c>
      <c r="BM277" s="216" t="s">
        <v>479</v>
      </c>
    </row>
    <row r="278" s="2" customFormat="1">
      <c r="A278" s="39"/>
      <c r="B278" s="40"/>
      <c r="C278" s="41"/>
      <c r="D278" s="218" t="s">
        <v>133</v>
      </c>
      <c r="E278" s="41"/>
      <c r="F278" s="219" t="s">
        <v>480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133</v>
      </c>
      <c r="AU278" s="18" t="s">
        <v>81</v>
      </c>
    </row>
    <row r="279" s="13" customFormat="1">
      <c r="A279" s="13"/>
      <c r="B279" s="227"/>
      <c r="C279" s="228"/>
      <c r="D279" s="229" t="s">
        <v>203</v>
      </c>
      <c r="E279" s="230" t="s">
        <v>19</v>
      </c>
      <c r="F279" s="231" t="s">
        <v>481</v>
      </c>
      <c r="G279" s="228"/>
      <c r="H279" s="232">
        <v>1.45</v>
      </c>
      <c r="I279" s="233"/>
      <c r="J279" s="228"/>
      <c r="K279" s="228"/>
      <c r="L279" s="234"/>
      <c r="M279" s="235"/>
      <c r="N279" s="236"/>
      <c r="O279" s="236"/>
      <c r="P279" s="236"/>
      <c r="Q279" s="236"/>
      <c r="R279" s="236"/>
      <c r="S279" s="236"/>
      <c r="T279" s="23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8" t="s">
        <v>203</v>
      </c>
      <c r="AU279" s="238" t="s">
        <v>81</v>
      </c>
      <c r="AV279" s="13" t="s">
        <v>81</v>
      </c>
      <c r="AW279" s="13" t="s">
        <v>33</v>
      </c>
      <c r="AX279" s="13" t="s">
        <v>71</v>
      </c>
      <c r="AY279" s="238" t="s">
        <v>123</v>
      </c>
    </row>
    <row r="280" s="13" customFormat="1">
      <c r="A280" s="13"/>
      <c r="B280" s="227"/>
      <c r="C280" s="228"/>
      <c r="D280" s="229" t="s">
        <v>203</v>
      </c>
      <c r="E280" s="230" t="s">
        <v>19</v>
      </c>
      <c r="F280" s="231" t="s">
        <v>482</v>
      </c>
      <c r="G280" s="228"/>
      <c r="H280" s="232">
        <v>6.9000000000000004</v>
      </c>
      <c r="I280" s="233"/>
      <c r="J280" s="228"/>
      <c r="K280" s="228"/>
      <c r="L280" s="234"/>
      <c r="M280" s="235"/>
      <c r="N280" s="236"/>
      <c r="O280" s="236"/>
      <c r="P280" s="236"/>
      <c r="Q280" s="236"/>
      <c r="R280" s="236"/>
      <c r="S280" s="236"/>
      <c r="T280" s="23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8" t="s">
        <v>203</v>
      </c>
      <c r="AU280" s="238" t="s">
        <v>81</v>
      </c>
      <c r="AV280" s="13" t="s">
        <v>81</v>
      </c>
      <c r="AW280" s="13" t="s">
        <v>33</v>
      </c>
      <c r="AX280" s="13" t="s">
        <v>71</v>
      </c>
      <c r="AY280" s="238" t="s">
        <v>123</v>
      </c>
    </row>
    <row r="281" s="13" customFormat="1">
      <c r="A281" s="13"/>
      <c r="B281" s="227"/>
      <c r="C281" s="228"/>
      <c r="D281" s="229" t="s">
        <v>203</v>
      </c>
      <c r="E281" s="230" t="s">
        <v>19</v>
      </c>
      <c r="F281" s="231" t="s">
        <v>483</v>
      </c>
      <c r="G281" s="228"/>
      <c r="H281" s="232">
        <v>6.9000000000000004</v>
      </c>
      <c r="I281" s="233"/>
      <c r="J281" s="228"/>
      <c r="K281" s="228"/>
      <c r="L281" s="234"/>
      <c r="M281" s="235"/>
      <c r="N281" s="236"/>
      <c r="O281" s="236"/>
      <c r="P281" s="236"/>
      <c r="Q281" s="236"/>
      <c r="R281" s="236"/>
      <c r="S281" s="236"/>
      <c r="T281" s="23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8" t="s">
        <v>203</v>
      </c>
      <c r="AU281" s="238" t="s">
        <v>81</v>
      </c>
      <c r="AV281" s="13" t="s">
        <v>81</v>
      </c>
      <c r="AW281" s="13" t="s">
        <v>33</v>
      </c>
      <c r="AX281" s="13" t="s">
        <v>71</v>
      </c>
      <c r="AY281" s="238" t="s">
        <v>123</v>
      </c>
    </row>
    <row r="282" s="13" customFormat="1">
      <c r="A282" s="13"/>
      <c r="B282" s="227"/>
      <c r="C282" s="228"/>
      <c r="D282" s="229" t="s">
        <v>203</v>
      </c>
      <c r="E282" s="230" t="s">
        <v>19</v>
      </c>
      <c r="F282" s="231" t="s">
        <v>484</v>
      </c>
      <c r="G282" s="228"/>
      <c r="H282" s="232">
        <v>1.8999999999999999</v>
      </c>
      <c r="I282" s="233"/>
      <c r="J282" s="228"/>
      <c r="K282" s="228"/>
      <c r="L282" s="234"/>
      <c r="M282" s="235"/>
      <c r="N282" s="236"/>
      <c r="O282" s="236"/>
      <c r="P282" s="236"/>
      <c r="Q282" s="236"/>
      <c r="R282" s="236"/>
      <c r="S282" s="236"/>
      <c r="T282" s="23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8" t="s">
        <v>203</v>
      </c>
      <c r="AU282" s="238" t="s">
        <v>81</v>
      </c>
      <c r="AV282" s="13" t="s">
        <v>81</v>
      </c>
      <c r="AW282" s="13" t="s">
        <v>33</v>
      </c>
      <c r="AX282" s="13" t="s">
        <v>71</v>
      </c>
      <c r="AY282" s="238" t="s">
        <v>123</v>
      </c>
    </row>
    <row r="283" s="13" customFormat="1">
      <c r="A283" s="13"/>
      <c r="B283" s="227"/>
      <c r="C283" s="228"/>
      <c r="D283" s="229" t="s">
        <v>203</v>
      </c>
      <c r="E283" s="230" t="s">
        <v>19</v>
      </c>
      <c r="F283" s="231" t="s">
        <v>485</v>
      </c>
      <c r="G283" s="228"/>
      <c r="H283" s="232">
        <v>1.8999999999999999</v>
      </c>
      <c r="I283" s="233"/>
      <c r="J283" s="228"/>
      <c r="K283" s="228"/>
      <c r="L283" s="234"/>
      <c r="M283" s="235"/>
      <c r="N283" s="236"/>
      <c r="O283" s="236"/>
      <c r="P283" s="236"/>
      <c r="Q283" s="236"/>
      <c r="R283" s="236"/>
      <c r="S283" s="236"/>
      <c r="T283" s="23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8" t="s">
        <v>203</v>
      </c>
      <c r="AU283" s="238" t="s">
        <v>81</v>
      </c>
      <c r="AV283" s="13" t="s">
        <v>81</v>
      </c>
      <c r="AW283" s="13" t="s">
        <v>33</v>
      </c>
      <c r="AX283" s="13" t="s">
        <v>71</v>
      </c>
      <c r="AY283" s="238" t="s">
        <v>123</v>
      </c>
    </row>
    <row r="284" s="13" customFormat="1">
      <c r="A284" s="13"/>
      <c r="B284" s="227"/>
      <c r="C284" s="228"/>
      <c r="D284" s="229" t="s">
        <v>203</v>
      </c>
      <c r="E284" s="230" t="s">
        <v>19</v>
      </c>
      <c r="F284" s="231" t="s">
        <v>486</v>
      </c>
      <c r="G284" s="228"/>
      <c r="H284" s="232">
        <v>1.95</v>
      </c>
      <c r="I284" s="233"/>
      <c r="J284" s="228"/>
      <c r="K284" s="228"/>
      <c r="L284" s="234"/>
      <c r="M284" s="235"/>
      <c r="N284" s="236"/>
      <c r="O284" s="236"/>
      <c r="P284" s="236"/>
      <c r="Q284" s="236"/>
      <c r="R284" s="236"/>
      <c r="S284" s="236"/>
      <c r="T284" s="23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8" t="s">
        <v>203</v>
      </c>
      <c r="AU284" s="238" t="s">
        <v>81</v>
      </c>
      <c r="AV284" s="13" t="s">
        <v>81</v>
      </c>
      <c r="AW284" s="13" t="s">
        <v>33</v>
      </c>
      <c r="AX284" s="13" t="s">
        <v>71</v>
      </c>
      <c r="AY284" s="238" t="s">
        <v>123</v>
      </c>
    </row>
    <row r="285" s="13" customFormat="1">
      <c r="A285" s="13"/>
      <c r="B285" s="227"/>
      <c r="C285" s="228"/>
      <c r="D285" s="229" t="s">
        <v>203</v>
      </c>
      <c r="E285" s="230" t="s">
        <v>19</v>
      </c>
      <c r="F285" s="231" t="s">
        <v>487</v>
      </c>
      <c r="G285" s="228"/>
      <c r="H285" s="232">
        <v>16.5</v>
      </c>
      <c r="I285" s="233"/>
      <c r="J285" s="228"/>
      <c r="K285" s="228"/>
      <c r="L285" s="234"/>
      <c r="M285" s="235"/>
      <c r="N285" s="236"/>
      <c r="O285" s="236"/>
      <c r="P285" s="236"/>
      <c r="Q285" s="236"/>
      <c r="R285" s="236"/>
      <c r="S285" s="236"/>
      <c r="T285" s="23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8" t="s">
        <v>203</v>
      </c>
      <c r="AU285" s="238" t="s">
        <v>81</v>
      </c>
      <c r="AV285" s="13" t="s">
        <v>81</v>
      </c>
      <c r="AW285" s="13" t="s">
        <v>33</v>
      </c>
      <c r="AX285" s="13" t="s">
        <v>71</v>
      </c>
      <c r="AY285" s="238" t="s">
        <v>123</v>
      </c>
    </row>
    <row r="286" s="13" customFormat="1">
      <c r="A286" s="13"/>
      <c r="B286" s="227"/>
      <c r="C286" s="228"/>
      <c r="D286" s="229" t="s">
        <v>203</v>
      </c>
      <c r="E286" s="230" t="s">
        <v>19</v>
      </c>
      <c r="F286" s="231" t="s">
        <v>488</v>
      </c>
      <c r="G286" s="228"/>
      <c r="H286" s="232">
        <v>4.9500000000000002</v>
      </c>
      <c r="I286" s="233"/>
      <c r="J286" s="228"/>
      <c r="K286" s="228"/>
      <c r="L286" s="234"/>
      <c r="M286" s="235"/>
      <c r="N286" s="236"/>
      <c r="O286" s="236"/>
      <c r="P286" s="236"/>
      <c r="Q286" s="236"/>
      <c r="R286" s="236"/>
      <c r="S286" s="236"/>
      <c r="T286" s="23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8" t="s">
        <v>203</v>
      </c>
      <c r="AU286" s="238" t="s">
        <v>81</v>
      </c>
      <c r="AV286" s="13" t="s">
        <v>81</v>
      </c>
      <c r="AW286" s="13" t="s">
        <v>33</v>
      </c>
      <c r="AX286" s="13" t="s">
        <v>71</v>
      </c>
      <c r="AY286" s="238" t="s">
        <v>123</v>
      </c>
    </row>
    <row r="287" s="13" customFormat="1">
      <c r="A287" s="13"/>
      <c r="B287" s="227"/>
      <c r="C287" s="228"/>
      <c r="D287" s="229" t="s">
        <v>203</v>
      </c>
      <c r="E287" s="230" t="s">
        <v>19</v>
      </c>
      <c r="F287" s="231" t="s">
        <v>489</v>
      </c>
      <c r="G287" s="228"/>
      <c r="H287" s="232">
        <v>1.7</v>
      </c>
      <c r="I287" s="233"/>
      <c r="J287" s="228"/>
      <c r="K287" s="228"/>
      <c r="L287" s="234"/>
      <c r="M287" s="235"/>
      <c r="N287" s="236"/>
      <c r="O287" s="236"/>
      <c r="P287" s="236"/>
      <c r="Q287" s="236"/>
      <c r="R287" s="236"/>
      <c r="S287" s="236"/>
      <c r="T287" s="23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8" t="s">
        <v>203</v>
      </c>
      <c r="AU287" s="238" t="s">
        <v>81</v>
      </c>
      <c r="AV287" s="13" t="s">
        <v>81</v>
      </c>
      <c r="AW287" s="13" t="s">
        <v>33</v>
      </c>
      <c r="AX287" s="13" t="s">
        <v>71</v>
      </c>
      <c r="AY287" s="238" t="s">
        <v>123</v>
      </c>
    </row>
    <row r="288" s="14" customFormat="1">
      <c r="A288" s="14"/>
      <c r="B288" s="239"/>
      <c r="C288" s="240"/>
      <c r="D288" s="229" t="s">
        <v>203</v>
      </c>
      <c r="E288" s="241" t="s">
        <v>19</v>
      </c>
      <c r="F288" s="242" t="s">
        <v>294</v>
      </c>
      <c r="G288" s="240"/>
      <c r="H288" s="243">
        <v>44.149999999999999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9" t="s">
        <v>203</v>
      </c>
      <c r="AU288" s="249" t="s">
        <v>81</v>
      </c>
      <c r="AV288" s="14" t="s">
        <v>147</v>
      </c>
      <c r="AW288" s="14" t="s">
        <v>33</v>
      </c>
      <c r="AX288" s="14" t="s">
        <v>79</v>
      </c>
      <c r="AY288" s="249" t="s">
        <v>123</v>
      </c>
    </row>
    <row r="289" s="2" customFormat="1" ht="24.15" customHeight="1">
      <c r="A289" s="39"/>
      <c r="B289" s="40"/>
      <c r="C289" s="205" t="s">
        <v>490</v>
      </c>
      <c r="D289" s="205" t="s">
        <v>126</v>
      </c>
      <c r="E289" s="206" t="s">
        <v>491</v>
      </c>
      <c r="F289" s="207" t="s">
        <v>492</v>
      </c>
      <c r="G289" s="208" t="s">
        <v>298</v>
      </c>
      <c r="H289" s="209">
        <v>70.900000000000006</v>
      </c>
      <c r="I289" s="210"/>
      <c r="J289" s="211">
        <f>ROUND(I289*H289,2)</f>
        <v>0</v>
      </c>
      <c r="K289" s="207" t="s">
        <v>130</v>
      </c>
      <c r="L289" s="45"/>
      <c r="M289" s="212" t="s">
        <v>19</v>
      </c>
      <c r="N289" s="213" t="s">
        <v>42</v>
      </c>
      <c r="O289" s="85"/>
      <c r="P289" s="214">
        <f>O289*H289</f>
        <v>0</v>
      </c>
      <c r="Q289" s="214">
        <v>2.0000000000000002E-05</v>
      </c>
      <c r="R289" s="214">
        <f>Q289*H289</f>
        <v>0.0014180000000000002</v>
      </c>
      <c r="S289" s="214">
        <v>0</v>
      </c>
      <c r="T289" s="21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147</v>
      </c>
      <c r="AT289" s="216" t="s">
        <v>126</v>
      </c>
      <c r="AU289" s="216" t="s">
        <v>81</v>
      </c>
      <c r="AY289" s="18" t="s">
        <v>123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79</v>
      </c>
      <c r="BK289" s="217">
        <f>ROUND(I289*H289,2)</f>
        <v>0</v>
      </c>
      <c r="BL289" s="18" t="s">
        <v>147</v>
      </c>
      <c r="BM289" s="216" t="s">
        <v>493</v>
      </c>
    </row>
    <row r="290" s="2" customFormat="1">
      <c r="A290" s="39"/>
      <c r="B290" s="40"/>
      <c r="C290" s="41"/>
      <c r="D290" s="218" t="s">
        <v>133</v>
      </c>
      <c r="E290" s="41"/>
      <c r="F290" s="219" t="s">
        <v>494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133</v>
      </c>
      <c r="AU290" s="18" t="s">
        <v>81</v>
      </c>
    </row>
    <row r="291" s="13" customFormat="1">
      <c r="A291" s="13"/>
      <c r="B291" s="227"/>
      <c r="C291" s="228"/>
      <c r="D291" s="229" t="s">
        <v>203</v>
      </c>
      <c r="E291" s="230" t="s">
        <v>19</v>
      </c>
      <c r="F291" s="231" t="s">
        <v>495</v>
      </c>
      <c r="G291" s="228"/>
      <c r="H291" s="232">
        <v>4.7999999999999998</v>
      </c>
      <c r="I291" s="233"/>
      <c r="J291" s="228"/>
      <c r="K291" s="228"/>
      <c r="L291" s="234"/>
      <c r="M291" s="235"/>
      <c r="N291" s="236"/>
      <c r="O291" s="236"/>
      <c r="P291" s="236"/>
      <c r="Q291" s="236"/>
      <c r="R291" s="236"/>
      <c r="S291" s="236"/>
      <c r="T291" s="23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8" t="s">
        <v>203</v>
      </c>
      <c r="AU291" s="238" t="s">
        <v>81</v>
      </c>
      <c r="AV291" s="13" t="s">
        <v>81</v>
      </c>
      <c r="AW291" s="13" t="s">
        <v>33</v>
      </c>
      <c r="AX291" s="13" t="s">
        <v>71</v>
      </c>
      <c r="AY291" s="238" t="s">
        <v>123</v>
      </c>
    </row>
    <row r="292" s="13" customFormat="1">
      <c r="A292" s="13"/>
      <c r="B292" s="227"/>
      <c r="C292" s="228"/>
      <c r="D292" s="229" t="s">
        <v>203</v>
      </c>
      <c r="E292" s="230" t="s">
        <v>19</v>
      </c>
      <c r="F292" s="231" t="s">
        <v>496</v>
      </c>
      <c r="G292" s="228"/>
      <c r="H292" s="232">
        <v>8.5</v>
      </c>
      <c r="I292" s="233"/>
      <c r="J292" s="228"/>
      <c r="K292" s="228"/>
      <c r="L292" s="234"/>
      <c r="M292" s="235"/>
      <c r="N292" s="236"/>
      <c r="O292" s="236"/>
      <c r="P292" s="236"/>
      <c r="Q292" s="236"/>
      <c r="R292" s="236"/>
      <c r="S292" s="236"/>
      <c r="T292" s="23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8" t="s">
        <v>203</v>
      </c>
      <c r="AU292" s="238" t="s">
        <v>81</v>
      </c>
      <c r="AV292" s="13" t="s">
        <v>81</v>
      </c>
      <c r="AW292" s="13" t="s">
        <v>33</v>
      </c>
      <c r="AX292" s="13" t="s">
        <v>71</v>
      </c>
      <c r="AY292" s="238" t="s">
        <v>123</v>
      </c>
    </row>
    <row r="293" s="13" customFormat="1">
      <c r="A293" s="13"/>
      <c r="B293" s="227"/>
      <c r="C293" s="228"/>
      <c r="D293" s="229" t="s">
        <v>203</v>
      </c>
      <c r="E293" s="230" t="s">
        <v>19</v>
      </c>
      <c r="F293" s="231" t="s">
        <v>497</v>
      </c>
      <c r="G293" s="228"/>
      <c r="H293" s="232">
        <v>9.4000000000000004</v>
      </c>
      <c r="I293" s="233"/>
      <c r="J293" s="228"/>
      <c r="K293" s="228"/>
      <c r="L293" s="234"/>
      <c r="M293" s="235"/>
      <c r="N293" s="236"/>
      <c r="O293" s="236"/>
      <c r="P293" s="236"/>
      <c r="Q293" s="236"/>
      <c r="R293" s="236"/>
      <c r="S293" s="236"/>
      <c r="T293" s="23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8" t="s">
        <v>203</v>
      </c>
      <c r="AU293" s="238" t="s">
        <v>81</v>
      </c>
      <c r="AV293" s="13" t="s">
        <v>81</v>
      </c>
      <c r="AW293" s="13" t="s">
        <v>33</v>
      </c>
      <c r="AX293" s="13" t="s">
        <v>71</v>
      </c>
      <c r="AY293" s="238" t="s">
        <v>123</v>
      </c>
    </row>
    <row r="294" s="13" customFormat="1">
      <c r="A294" s="13"/>
      <c r="B294" s="227"/>
      <c r="C294" s="228"/>
      <c r="D294" s="229" t="s">
        <v>203</v>
      </c>
      <c r="E294" s="230" t="s">
        <v>19</v>
      </c>
      <c r="F294" s="231" t="s">
        <v>498</v>
      </c>
      <c r="G294" s="228"/>
      <c r="H294" s="232">
        <v>5</v>
      </c>
      <c r="I294" s="233"/>
      <c r="J294" s="228"/>
      <c r="K294" s="228"/>
      <c r="L294" s="234"/>
      <c r="M294" s="235"/>
      <c r="N294" s="236"/>
      <c r="O294" s="236"/>
      <c r="P294" s="236"/>
      <c r="Q294" s="236"/>
      <c r="R294" s="236"/>
      <c r="S294" s="236"/>
      <c r="T294" s="23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8" t="s">
        <v>203</v>
      </c>
      <c r="AU294" s="238" t="s">
        <v>81</v>
      </c>
      <c r="AV294" s="13" t="s">
        <v>81</v>
      </c>
      <c r="AW294" s="13" t="s">
        <v>33</v>
      </c>
      <c r="AX294" s="13" t="s">
        <v>71</v>
      </c>
      <c r="AY294" s="238" t="s">
        <v>123</v>
      </c>
    </row>
    <row r="295" s="13" customFormat="1">
      <c r="A295" s="13"/>
      <c r="B295" s="227"/>
      <c r="C295" s="228"/>
      <c r="D295" s="229" t="s">
        <v>203</v>
      </c>
      <c r="E295" s="230" t="s">
        <v>19</v>
      </c>
      <c r="F295" s="231" t="s">
        <v>499</v>
      </c>
      <c r="G295" s="228"/>
      <c r="H295" s="232">
        <v>5</v>
      </c>
      <c r="I295" s="233"/>
      <c r="J295" s="228"/>
      <c r="K295" s="228"/>
      <c r="L295" s="234"/>
      <c r="M295" s="235"/>
      <c r="N295" s="236"/>
      <c r="O295" s="236"/>
      <c r="P295" s="236"/>
      <c r="Q295" s="236"/>
      <c r="R295" s="236"/>
      <c r="S295" s="236"/>
      <c r="T295" s="23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8" t="s">
        <v>203</v>
      </c>
      <c r="AU295" s="238" t="s">
        <v>81</v>
      </c>
      <c r="AV295" s="13" t="s">
        <v>81</v>
      </c>
      <c r="AW295" s="13" t="s">
        <v>33</v>
      </c>
      <c r="AX295" s="13" t="s">
        <v>71</v>
      </c>
      <c r="AY295" s="238" t="s">
        <v>123</v>
      </c>
    </row>
    <row r="296" s="13" customFormat="1">
      <c r="A296" s="13"/>
      <c r="B296" s="227"/>
      <c r="C296" s="228"/>
      <c r="D296" s="229" t="s">
        <v>203</v>
      </c>
      <c r="E296" s="230" t="s">
        <v>19</v>
      </c>
      <c r="F296" s="231" t="s">
        <v>500</v>
      </c>
      <c r="G296" s="228"/>
      <c r="H296" s="232">
        <v>5.0999999999999996</v>
      </c>
      <c r="I296" s="233"/>
      <c r="J296" s="228"/>
      <c r="K296" s="228"/>
      <c r="L296" s="234"/>
      <c r="M296" s="235"/>
      <c r="N296" s="236"/>
      <c r="O296" s="236"/>
      <c r="P296" s="236"/>
      <c r="Q296" s="236"/>
      <c r="R296" s="236"/>
      <c r="S296" s="236"/>
      <c r="T296" s="23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8" t="s">
        <v>203</v>
      </c>
      <c r="AU296" s="238" t="s">
        <v>81</v>
      </c>
      <c r="AV296" s="13" t="s">
        <v>81</v>
      </c>
      <c r="AW296" s="13" t="s">
        <v>33</v>
      </c>
      <c r="AX296" s="13" t="s">
        <v>71</v>
      </c>
      <c r="AY296" s="238" t="s">
        <v>123</v>
      </c>
    </row>
    <row r="297" s="13" customFormat="1">
      <c r="A297" s="13"/>
      <c r="B297" s="227"/>
      <c r="C297" s="228"/>
      <c r="D297" s="229" t="s">
        <v>203</v>
      </c>
      <c r="E297" s="230" t="s">
        <v>19</v>
      </c>
      <c r="F297" s="231" t="s">
        <v>501</v>
      </c>
      <c r="G297" s="228"/>
      <c r="H297" s="232">
        <v>18.899999999999999</v>
      </c>
      <c r="I297" s="233"/>
      <c r="J297" s="228"/>
      <c r="K297" s="228"/>
      <c r="L297" s="234"/>
      <c r="M297" s="235"/>
      <c r="N297" s="236"/>
      <c r="O297" s="236"/>
      <c r="P297" s="236"/>
      <c r="Q297" s="236"/>
      <c r="R297" s="236"/>
      <c r="S297" s="236"/>
      <c r="T297" s="23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8" t="s">
        <v>203</v>
      </c>
      <c r="AU297" s="238" t="s">
        <v>81</v>
      </c>
      <c r="AV297" s="13" t="s">
        <v>81</v>
      </c>
      <c r="AW297" s="13" t="s">
        <v>33</v>
      </c>
      <c r="AX297" s="13" t="s">
        <v>71</v>
      </c>
      <c r="AY297" s="238" t="s">
        <v>123</v>
      </c>
    </row>
    <row r="298" s="13" customFormat="1">
      <c r="A298" s="13"/>
      <c r="B298" s="227"/>
      <c r="C298" s="228"/>
      <c r="D298" s="229" t="s">
        <v>203</v>
      </c>
      <c r="E298" s="230" t="s">
        <v>19</v>
      </c>
      <c r="F298" s="231" t="s">
        <v>502</v>
      </c>
      <c r="G298" s="228"/>
      <c r="H298" s="232">
        <v>8.3000000000000007</v>
      </c>
      <c r="I298" s="233"/>
      <c r="J298" s="228"/>
      <c r="K298" s="228"/>
      <c r="L298" s="234"/>
      <c r="M298" s="235"/>
      <c r="N298" s="236"/>
      <c r="O298" s="236"/>
      <c r="P298" s="236"/>
      <c r="Q298" s="236"/>
      <c r="R298" s="236"/>
      <c r="S298" s="236"/>
      <c r="T298" s="23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8" t="s">
        <v>203</v>
      </c>
      <c r="AU298" s="238" t="s">
        <v>81</v>
      </c>
      <c r="AV298" s="13" t="s">
        <v>81</v>
      </c>
      <c r="AW298" s="13" t="s">
        <v>33</v>
      </c>
      <c r="AX298" s="13" t="s">
        <v>71</v>
      </c>
      <c r="AY298" s="238" t="s">
        <v>123</v>
      </c>
    </row>
    <row r="299" s="13" customFormat="1">
      <c r="A299" s="13"/>
      <c r="B299" s="227"/>
      <c r="C299" s="228"/>
      <c r="D299" s="229" t="s">
        <v>203</v>
      </c>
      <c r="E299" s="230" t="s">
        <v>19</v>
      </c>
      <c r="F299" s="231" t="s">
        <v>503</v>
      </c>
      <c r="G299" s="228"/>
      <c r="H299" s="232">
        <v>5.9000000000000004</v>
      </c>
      <c r="I299" s="233"/>
      <c r="J299" s="228"/>
      <c r="K299" s="228"/>
      <c r="L299" s="234"/>
      <c r="M299" s="235"/>
      <c r="N299" s="236"/>
      <c r="O299" s="236"/>
      <c r="P299" s="236"/>
      <c r="Q299" s="236"/>
      <c r="R299" s="236"/>
      <c r="S299" s="236"/>
      <c r="T299" s="23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8" t="s">
        <v>203</v>
      </c>
      <c r="AU299" s="238" t="s">
        <v>81</v>
      </c>
      <c r="AV299" s="13" t="s">
        <v>81</v>
      </c>
      <c r="AW299" s="13" t="s">
        <v>33</v>
      </c>
      <c r="AX299" s="13" t="s">
        <v>71</v>
      </c>
      <c r="AY299" s="238" t="s">
        <v>123</v>
      </c>
    </row>
    <row r="300" s="14" customFormat="1">
      <c r="A300" s="14"/>
      <c r="B300" s="239"/>
      <c r="C300" s="240"/>
      <c r="D300" s="229" t="s">
        <v>203</v>
      </c>
      <c r="E300" s="241" t="s">
        <v>19</v>
      </c>
      <c r="F300" s="242" t="s">
        <v>294</v>
      </c>
      <c r="G300" s="240"/>
      <c r="H300" s="243">
        <v>70.900000000000006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9" t="s">
        <v>203</v>
      </c>
      <c r="AU300" s="249" t="s">
        <v>81</v>
      </c>
      <c r="AV300" s="14" t="s">
        <v>147</v>
      </c>
      <c r="AW300" s="14" t="s">
        <v>33</v>
      </c>
      <c r="AX300" s="14" t="s">
        <v>79</v>
      </c>
      <c r="AY300" s="249" t="s">
        <v>123</v>
      </c>
    </row>
    <row r="301" s="2" customFormat="1" ht="24.15" customHeight="1">
      <c r="A301" s="39"/>
      <c r="B301" s="40"/>
      <c r="C301" s="205" t="s">
        <v>504</v>
      </c>
      <c r="D301" s="205" t="s">
        <v>126</v>
      </c>
      <c r="E301" s="206" t="s">
        <v>505</v>
      </c>
      <c r="F301" s="207" t="s">
        <v>506</v>
      </c>
      <c r="G301" s="208" t="s">
        <v>266</v>
      </c>
      <c r="H301" s="209">
        <v>1</v>
      </c>
      <c r="I301" s="210"/>
      <c r="J301" s="211">
        <f>ROUND(I301*H301,2)</f>
        <v>0</v>
      </c>
      <c r="K301" s="207" t="s">
        <v>130</v>
      </c>
      <c r="L301" s="45"/>
      <c r="M301" s="212" t="s">
        <v>19</v>
      </c>
      <c r="N301" s="213" t="s">
        <v>42</v>
      </c>
      <c r="O301" s="85"/>
      <c r="P301" s="214">
        <f>O301*H301</f>
        <v>0</v>
      </c>
      <c r="Q301" s="214">
        <v>0.053620000000000001</v>
      </c>
      <c r="R301" s="214">
        <f>Q301*H301</f>
        <v>0.053620000000000001</v>
      </c>
      <c r="S301" s="214">
        <v>0</v>
      </c>
      <c r="T301" s="21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6" t="s">
        <v>147</v>
      </c>
      <c r="AT301" s="216" t="s">
        <v>126</v>
      </c>
      <c r="AU301" s="216" t="s">
        <v>81</v>
      </c>
      <c r="AY301" s="18" t="s">
        <v>123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8" t="s">
        <v>79</v>
      </c>
      <c r="BK301" s="217">
        <f>ROUND(I301*H301,2)</f>
        <v>0</v>
      </c>
      <c r="BL301" s="18" t="s">
        <v>147</v>
      </c>
      <c r="BM301" s="216" t="s">
        <v>507</v>
      </c>
    </row>
    <row r="302" s="2" customFormat="1">
      <c r="A302" s="39"/>
      <c r="B302" s="40"/>
      <c r="C302" s="41"/>
      <c r="D302" s="218" t="s">
        <v>133</v>
      </c>
      <c r="E302" s="41"/>
      <c r="F302" s="219" t="s">
        <v>508</v>
      </c>
      <c r="G302" s="41"/>
      <c r="H302" s="41"/>
      <c r="I302" s="220"/>
      <c r="J302" s="41"/>
      <c r="K302" s="41"/>
      <c r="L302" s="45"/>
      <c r="M302" s="221"/>
      <c r="N302" s="222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133</v>
      </c>
      <c r="AU302" s="18" t="s">
        <v>81</v>
      </c>
    </row>
    <row r="303" s="2" customFormat="1" ht="16.5" customHeight="1">
      <c r="A303" s="39"/>
      <c r="B303" s="40"/>
      <c r="C303" s="250" t="s">
        <v>509</v>
      </c>
      <c r="D303" s="250" t="s">
        <v>310</v>
      </c>
      <c r="E303" s="251" t="s">
        <v>510</v>
      </c>
      <c r="F303" s="252" t="s">
        <v>511</v>
      </c>
      <c r="G303" s="253" t="s">
        <v>266</v>
      </c>
      <c r="H303" s="254">
        <v>1</v>
      </c>
      <c r="I303" s="255"/>
      <c r="J303" s="256">
        <f>ROUND(I303*H303,2)</f>
        <v>0</v>
      </c>
      <c r="K303" s="252" t="s">
        <v>130</v>
      </c>
      <c r="L303" s="257"/>
      <c r="M303" s="258" t="s">
        <v>19</v>
      </c>
      <c r="N303" s="259" t="s">
        <v>42</v>
      </c>
      <c r="O303" s="85"/>
      <c r="P303" s="214">
        <f>O303*H303</f>
        <v>0</v>
      </c>
      <c r="Q303" s="214">
        <v>0.042500000000000003</v>
      </c>
      <c r="R303" s="214">
        <f>Q303*H303</f>
        <v>0.042500000000000003</v>
      </c>
      <c r="S303" s="214">
        <v>0</v>
      </c>
      <c r="T303" s="21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169</v>
      </c>
      <c r="AT303" s="216" t="s">
        <v>310</v>
      </c>
      <c r="AU303" s="216" t="s">
        <v>81</v>
      </c>
      <c r="AY303" s="18" t="s">
        <v>123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79</v>
      </c>
      <c r="BK303" s="217">
        <f>ROUND(I303*H303,2)</f>
        <v>0</v>
      </c>
      <c r="BL303" s="18" t="s">
        <v>147</v>
      </c>
      <c r="BM303" s="216" t="s">
        <v>512</v>
      </c>
    </row>
    <row r="304" s="12" customFormat="1" ht="22.8" customHeight="1">
      <c r="A304" s="12"/>
      <c r="B304" s="189"/>
      <c r="C304" s="190"/>
      <c r="D304" s="191" t="s">
        <v>70</v>
      </c>
      <c r="E304" s="203" t="s">
        <v>240</v>
      </c>
      <c r="F304" s="203" t="s">
        <v>513</v>
      </c>
      <c r="G304" s="190"/>
      <c r="H304" s="190"/>
      <c r="I304" s="193"/>
      <c r="J304" s="204">
        <f>BK304</f>
        <v>0</v>
      </c>
      <c r="K304" s="190"/>
      <c r="L304" s="195"/>
      <c r="M304" s="196"/>
      <c r="N304" s="197"/>
      <c r="O304" s="197"/>
      <c r="P304" s="198">
        <f>SUM(P305:P326)</f>
        <v>0</v>
      </c>
      <c r="Q304" s="197"/>
      <c r="R304" s="198">
        <f>SUM(R305:R326)</f>
        <v>0.010562500000000001</v>
      </c>
      <c r="S304" s="197"/>
      <c r="T304" s="199">
        <f>SUM(T305:T326)</f>
        <v>1.7698640000000001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0" t="s">
        <v>79</v>
      </c>
      <c r="AT304" s="201" t="s">
        <v>70</v>
      </c>
      <c r="AU304" s="201" t="s">
        <v>79</v>
      </c>
      <c r="AY304" s="200" t="s">
        <v>123</v>
      </c>
      <c r="BK304" s="202">
        <f>SUM(BK305:BK326)</f>
        <v>0</v>
      </c>
    </row>
    <row r="305" s="2" customFormat="1" ht="24.15" customHeight="1">
      <c r="A305" s="39"/>
      <c r="B305" s="40"/>
      <c r="C305" s="205" t="s">
        <v>514</v>
      </c>
      <c r="D305" s="205" t="s">
        <v>126</v>
      </c>
      <c r="E305" s="206" t="s">
        <v>515</v>
      </c>
      <c r="F305" s="207" t="s">
        <v>516</v>
      </c>
      <c r="G305" s="208" t="s">
        <v>230</v>
      </c>
      <c r="H305" s="209">
        <v>42.25</v>
      </c>
      <c r="I305" s="210"/>
      <c r="J305" s="211">
        <f>ROUND(I305*H305,2)</f>
        <v>0</v>
      </c>
      <c r="K305" s="207" t="s">
        <v>130</v>
      </c>
      <c r="L305" s="45"/>
      <c r="M305" s="212" t="s">
        <v>19</v>
      </c>
      <c r="N305" s="213" t="s">
        <v>42</v>
      </c>
      <c r="O305" s="85"/>
      <c r="P305" s="214">
        <f>O305*H305</f>
        <v>0</v>
      </c>
      <c r="Q305" s="214">
        <v>0.00021000000000000001</v>
      </c>
      <c r="R305" s="214">
        <f>Q305*H305</f>
        <v>0.0088725000000000002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147</v>
      </c>
      <c r="AT305" s="216" t="s">
        <v>126</v>
      </c>
      <c r="AU305" s="216" t="s">
        <v>81</v>
      </c>
      <c r="AY305" s="18" t="s">
        <v>123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79</v>
      </c>
      <c r="BK305" s="217">
        <f>ROUND(I305*H305,2)</f>
        <v>0</v>
      </c>
      <c r="BL305" s="18" t="s">
        <v>147</v>
      </c>
      <c r="BM305" s="216" t="s">
        <v>517</v>
      </c>
    </row>
    <row r="306" s="2" customFormat="1">
      <c r="A306" s="39"/>
      <c r="B306" s="40"/>
      <c r="C306" s="41"/>
      <c r="D306" s="218" t="s">
        <v>133</v>
      </c>
      <c r="E306" s="41"/>
      <c r="F306" s="219" t="s">
        <v>518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133</v>
      </c>
      <c r="AU306" s="18" t="s">
        <v>81</v>
      </c>
    </row>
    <row r="307" s="13" customFormat="1">
      <c r="A307" s="13"/>
      <c r="B307" s="227"/>
      <c r="C307" s="228"/>
      <c r="D307" s="229" t="s">
        <v>203</v>
      </c>
      <c r="E307" s="230" t="s">
        <v>19</v>
      </c>
      <c r="F307" s="231" t="s">
        <v>519</v>
      </c>
      <c r="G307" s="228"/>
      <c r="H307" s="232">
        <v>42.25</v>
      </c>
      <c r="I307" s="233"/>
      <c r="J307" s="228"/>
      <c r="K307" s="228"/>
      <c r="L307" s="234"/>
      <c r="M307" s="235"/>
      <c r="N307" s="236"/>
      <c r="O307" s="236"/>
      <c r="P307" s="236"/>
      <c r="Q307" s="236"/>
      <c r="R307" s="236"/>
      <c r="S307" s="236"/>
      <c r="T307" s="23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8" t="s">
        <v>203</v>
      </c>
      <c r="AU307" s="238" t="s">
        <v>81</v>
      </c>
      <c r="AV307" s="13" t="s">
        <v>81</v>
      </c>
      <c r="AW307" s="13" t="s">
        <v>33</v>
      </c>
      <c r="AX307" s="13" t="s">
        <v>79</v>
      </c>
      <c r="AY307" s="238" t="s">
        <v>123</v>
      </c>
    </row>
    <row r="308" s="2" customFormat="1" ht="24.15" customHeight="1">
      <c r="A308" s="39"/>
      <c r="B308" s="40"/>
      <c r="C308" s="205" t="s">
        <v>520</v>
      </c>
      <c r="D308" s="205" t="s">
        <v>126</v>
      </c>
      <c r="E308" s="206" t="s">
        <v>521</v>
      </c>
      <c r="F308" s="207" t="s">
        <v>522</v>
      </c>
      <c r="G308" s="208" t="s">
        <v>230</v>
      </c>
      <c r="H308" s="209">
        <v>42.25</v>
      </c>
      <c r="I308" s="210"/>
      <c r="J308" s="211">
        <f>ROUND(I308*H308,2)</f>
        <v>0</v>
      </c>
      <c r="K308" s="207" t="s">
        <v>130</v>
      </c>
      <c r="L308" s="45"/>
      <c r="M308" s="212" t="s">
        <v>19</v>
      </c>
      <c r="N308" s="213" t="s">
        <v>42</v>
      </c>
      <c r="O308" s="85"/>
      <c r="P308" s="214">
        <f>O308*H308</f>
        <v>0</v>
      </c>
      <c r="Q308" s="214">
        <v>4.0000000000000003E-05</v>
      </c>
      <c r="R308" s="214">
        <f>Q308*H308</f>
        <v>0.0016900000000000001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147</v>
      </c>
      <c r="AT308" s="216" t="s">
        <v>126</v>
      </c>
      <c r="AU308" s="216" t="s">
        <v>81</v>
      </c>
      <c r="AY308" s="18" t="s">
        <v>123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79</v>
      </c>
      <c r="BK308" s="217">
        <f>ROUND(I308*H308,2)</f>
        <v>0</v>
      </c>
      <c r="BL308" s="18" t="s">
        <v>147</v>
      </c>
      <c r="BM308" s="216" t="s">
        <v>523</v>
      </c>
    </row>
    <row r="309" s="2" customFormat="1">
      <c r="A309" s="39"/>
      <c r="B309" s="40"/>
      <c r="C309" s="41"/>
      <c r="D309" s="218" t="s">
        <v>133</v>
      </c>
      <c r="E309" s="41"/>
      <c r="F309" s="219" t="s">
        <v>524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133</v>
      </c>
      <c r="AU309" s="18" t="s">
        <v>81</v>
      </c>
    </row>
    <row r="310" s="2" customFormat="1" ht="16.5" customHeight="1">
      <c r="A310" s="39"/>
      <c r="B310" s="40"/>
      <c r="C310" s="205" t="s">
        <v>525</v>
      </c>
      <c r="D310" s="205" t="s">
        <v>126</v>
      </c>
      <c r="E310" s="206" t="s">
        <v>526</v>
      </c>
      <c r="F310" s="207" t="s">
        <v>527</v>
      </c>
      <c r="G310" s="208" t="s">
        <v>298</v>
      </c>
      <c r="H310" s="209">
        <v>2.2000000000000002</v>
      </c>
      <c r="I310" s="210"/>
      <c r="J310" s="211">
        <f>ROUND(I310*H310,2)</f>
        <v>0</v>
      </c>
      <c r="K310" s="207" t="s">
        <v>130</v>
      </c>
      <c r="L310" s="45"/>
      <c r="M310" s="212" t="s">
        <v>19</v>
      </c>
      <c r="N310" s="213" t="s">
        <v>42</v>
      </c>
      <c r="O310" s="85"/>
      <c r="P310" s="214">
        <f>O310*H310</f>
        <v>0</v>
      </c>
      <c r="Q310" s="214">
        <v>0</v>
      </c>
      <c r="R310" s="214">
        <f>Q310*H310</f>
        <v>0</v>
      </c>
      <c r="S310" s="214">
        <v>0.37</v>
      </c>
      <c r="T310" s="215">
        <f>S310*H310</f>
        <v>0.81400000000000006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147</v>
      </c>
      <c r="AT310" s="216" t="s">
        <v>126</v>
      </c>
      <c r="AU310" s="216" t="s">
        <v>81</v>
      </c>
      <c r="AY310" s="18" t="s">
        <v>123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79</v>
      </c>
      <c r="BK310" s="217">
        <f>ROUND(I310*H310,2)</f>
        <v>0</v>
      </c>
      <c r="BL310" s="18" t="s">
        <v>147</v>
      </c>
      <c r="BM310" s="216" t="s">
        <v>528</v>
      </c>
    </row>
    <row r="311" s="2" customFormat="1">
      <c r="A311" s="39"/>
      <c r="B311" s="40"/>
      <c r="C311" s="41"/>
      <c r="D311" s="218" t="s">
        <v>133</v>
      </c>
      <c r="E311" s="41"/>
      <c r="F311" s="219" t="s">
        <v>529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133</v>
      </c>
      <c r="AU311" s="18" t="s">
        <v>81</v>
      </c>
    </row>
    <row r="312" s="13" customFormat="1">
      <c r="A312" s="13"/>
      <c r="B312" s="227"/>
      <c r="C312" s="228"/>
      <c r="D312" s="229" t="s">
        <v>203</v>
      </c>
      <c r="E312" s="230" t="s">
        <v>19</v>
      </c>
      <c r="F312" s="231" t="s">
        <v>530</v>
      </c>
      <c r="G312" s="228"/>
      <c r="H312" s="232">
        <v>2.2000000000000002</v>
      </c>
      <c r="I312" s="233"/>
      <c r="J312" s="228"/>
      <c r="K312" s="228"/>
      <c r="L312" s="234"/>
      <c r="M312" s="235"/>
      <c r="N312" s="236"/>
      <c r="O312" s="236"/>
      <c r="P312" s="236"/>
      <c r="Q312" s="236"/>
      <c r="R312" s="236"/>
      <c r="S312" s="236"/>
      <c r="T312" s="23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8" t="s">
        <v>203</v>
      </c>
      <c r="AU312" s="238" t="s">
        <v>81</v>
      </c>
      <c r="AV312" s="13" t="s">
        <v>81</v>
      </c>
      <c r="AW312" s="13" t="s">
        <v>33</v>
      </c>
      <c r="AX312" s="13" t="s">
        <v>79</v>
      </c>
      <c r="AY312" s="238" t="s">
        <v>123</v>
      </c>
    </row>
    <row r="313" s="2" customFormat="1" ht="16.5" customHeight="1">
      <c r="A313" s="39"/>
      <c r="B313" s="40"/>
      <c r="C313" s="205" t="s">
        <v>531</v>
      </c>
      <c r="D313" s="205" t="s">
        <v>126</v>
      </c>
      <c r="E313" s="206" t="s">
        <v>532</v>
      </c>
      <c r="F313" s="207" t="s">
        <v>533</v>
      </c>
      <c r="G313" s="208" t="s">
        <v>200</v>
      </c>
      <c r="H313" s="209">
        <v>0.316</v>
      </c>
      <c r="I313" s="210"/>
      <c r="J313" s="211">
        <f>ROUND(I313*H313,2)</f>
        <v>0</v>
      </c>
      <c r="K313" s="207" t="s">
        <v>130</v>
      </c>
      <c r="L313" s="45"/>
      <c r="M313" s="212" t="s">
        <v>19</v>
      </c>
      <c r="N313" s="213" t="s">
        <v>42</v>
      </c>
      <c r="O313" s="85"/>
      <c r="P313" s="214">
        <f>O313*H313</f>
        <v>0</v>
      </c>
      <c r="Q313" s="214">
        <v>0</v>
      </c>
      <c r="R313" s="214">
        <f>Q313*H313</f>
        <v>0</v>
      </c>
      <c r="S313" s="214">
        <v>2.2000000000000002</v>
      </c>
      <c r="T313" s="215">
        <f>S313*H313</f>
        <v>0.69520000000000004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147</v>
      </c>
      <c r="AT313" s="216" t="s">
        <v>126</v>
      </c>
      <c r="AU313" s="216" t="s">
        <v>81</v>
      </c>
      <c r="AY313" s="18" t="s">
        <v>123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79</v>
      </c>
      <c r="BK313" s="217">
        <f>ROUND(I313*H313,2)</f>
        <v>0</v>
      </c>
      <c r="BL313" s="18" t="s">
        <v>147</v>
      </c>
      <c r="BM313" s="216" t="s">
        <v>534</v>
      </c>
    </row>
    <row r="314" s="2" customFormat="1">
      <c r="A314" s="39"/>
      <c r="B314" s="40"/>
      <c r="C314" s="41"/>
      <c r="D314" s="218" t="s">
        <v>133</v>
      </c>
      <c r="E314" s="41"/>
      <c r="F314" s="219" t="s">
        <v>535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133</v>
      </c>
      <c r="AU314" s="18" t="s">
        <v>81</v>
      </c>
    </row>
    <row r="315" s="13" customFormat="1">
      <c r="A315" s="13"/>
      <c r="B315" s="227"/>
      <c r="C315" s="228"/>
      <c r="D315" s="229" t="s">
        <v>203</v>
      </c>
      <c r="E315" s="230" t="s">
        <v>19</v>
      </c>
      <c r="F315" s="231" t="s">
        <v>536</v>
      </c>
      <c r="G315" s="228"/>
      <c r="H315" s="232">
        <v>0.316</v>
      </c>
      <c r="I315" s="233"/>
      <c r="J315" s="228"/>
      <c r="K315" s="228"/>
      <c r="L315" s="234"/>
      <c r="M315" s="235"/>
      <c r="N315" s="236"/>
      <c r="O315" s="236"/>
      <c r="P315" s="236"/>
      <c r="Q315" s="236"/>
      <c r="R315" s="236"/>
      <c r="S315" s="236"/>
      <c r="T315" s="23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8" t="s">
        <v>203</v>
      </c>
      <c r="AU315" s="238" t="s">
        <v>81</v>
      </c>
      <c r="AV315" s="13" t="s">
        <v>81</v>
      </c>
      <c r="AW315" s="13" t="s">
        <v>33</v>
      </c>
      <c r="AX315" s="13" t="s">
        <v>79</v>
      </c>
      <c r="AY315" s="238" t="s">
        <v>123</v>
      </c>
    </row>
    <row r="316" s="2" customFormat="1" ht="24.15" customHeight="1">
      <c r="A316" s="39"/>
      <c r="B316" s="40"/>
      <c r="C316" s="205" t="s">
        <v>537</v>
      </c>
      <c r="D316" s="205" t="s">
        <v>126</v>
      </c>
      <c r="E316" s="206" t="s">
        <v>538</v>
      </c>
      <c r="F316" s="207" t="s">
        <v>539</v>
      </c>
      <c r="G316" s="208" t="s">
        <v>266</v>
      </c>
      <c r="H316" s="209">
        <v>6</v>
      </c>
      <c r="I316" s="210"/>
      <c r="J316" s="211">
        <f>ROUND(I316*H316,2)</f>
        <v>0</v>
      </c>
      <c r="K316" s="207" t="s">
        <v>19</v>
      </c>
      <c r="L316" s="45"/>
      <c r="M316" s="212" t="s">
        <v>19</v>
      </c>
      <c r="N316" s="213" t="s">
        <v>42</v>
      </c>
      <c r="O316" s="85"/>
      <c r="P316" s="214">
        <f>O316*H316</f>
        <v>0</v>
      </c>
      <c r="Q316" s="214">
        <v>0</v>
      </c>
      <c r="R316" s="214">
        <f>Q316*H316</f>
        <v>0</v>
      </c>
      <c r="S316" s="214">
        <v>0</v>
      </c>
      <c r="T316" s="21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147</v>
      </c>
      <c r="AT316" s="216" t="s">
        <v>126</v>
      </c>
      <c r="AU316" s="216" t="s">
        <v>81</v>
      </c>
      <c r="AY316" s="18" t="s">
        <v>123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79</v>
      </c>
      <c r="BK316" s="217">
        <f>ROUND(I316*H316,2)</f>
        <v>0</v>
      </c>
      <c r="BL316" s="18" t="s">
        <v>147</v>
      </c>
      <c r="BM316" s="216" t="s">
        <v>540</v>
      </c>
    </row>
    <row r="317" s="2" customFormat="1" ht="24.15" customHeight="1">
      <c r="A317" s="39"/>
      <c r="B317" s="40"/>
      <c r="C317" s="205" t="s">
        <v>541</v>
      </c>
      <c r="D317" s="205" t="s">
        <v>126</v>
      </c>
      <c r="E317" s="206" t="s">
        <v>542</v>
      </c>
      <c r="F317" s="207" t="s">
        <v>543</v>
      </c>
      <c r="G317" s="208" t="s">
        <v>230</v>
      </c>
      <c r="H317" s="209">
        <v>130.33199999999999</v>
      </c>
      <c r="I317" s="210"/>
      <c r="J317" s="211">
        <f>ROUND(I317*H317,2)</f>
        <v>0</v>
      </c>
      <c r="K317" s="207" t="s">
        <v>130</v>
      </c>
      <c r="L317" s="45"/>
      <c r="M317" s="212" t="s">
        <v>19</v>
      </c>
      <c r="N317" s="213" t="s">
        <v>42</v>
      </c>
      <c r="O317" s="85"/>
      <c r="P317" s="214">
        <f>O317*H317</f>
        <v>0</v>
      </c>
      <c r="Q317" s="214">
        <v>0</v>
      </c>
      <c r="R317" s="214">
        <f>Q317*H317</f>
        <v>0</v>
      </c>
      <c r="S317" s="214">
        <v>0.002</v>
      </c>
      <c r="T317" s="215">
        <f>S317*H317</f>
        <v>0.26066400000000001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147</v>
      </c>
      <c r="AT317" s="216" t="s">
        <v>126</v>
      </c>
      <c r="AU317" s="216" t="s">
        <v>81</v>
      </c>
      <c r="AY317" s="18" t="s">
        <v>123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79</v>
      </c>
      <c r="BK317" s="217">
        <f>ROUND(I317*H317,2)</f>
        <v>0</v>
      </c>
      <c r="BL317" s="18" t="s">
        <v>147</v>
      </c>
      <c r="BM317" s="216" t="s">
        <v>544</v>
      </c>
    </row>
    <row r="318" s="2" customFormat="1">
      <c r="A318" s="39"/>
      <c r="B318" s="40"/>
      <c r="C318" s="41"/>
      <c r="D318" s="218" t="s">
        <v>133</v>
      </c>
      <c r="E318" s="41"/>
      <c r="F318" s="219" t="s">
        <v>545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133</v>
      </c>
      <c r="AU318" s="18" t="s">
        <v>81</v>
      </c>
    </row>
    <row r="319" s="13" customFormat="1">
      <c r="A319" s="13"/>
      <c r="B319" s="227"/>
      <c r="C319" s="228"/>
      <c r="D319" s="229" t="s">
        <v>203</v>
      </c>
      <c r="E319" s="230" t="s">
        <v>19</v>
      </c>
      <c r="F319" s="231" t="s">
        <v>378</v>
      </c>
      <c r="G319" s="228"/>
      <c r="H319" s="232">
        <v>10.300000000000001</v>
      </c>
      <c r="I319" s="233"/>
      <c r="J319" s="228"/>
      <c r="K319" s="228"/>
      <c r="L319" s="234"/>
      <c r="M319" s="235"/>
      <c r="N319" s="236"/>
      <c r="O319" s="236"/>
      <c r="P319" s="236"/>
      <c r="Q319" s="236"/>
      <c r="R319" s="236"/>
      <c r="S319" s="236"/>
      <c r="T319" s="23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8" t="s">
        <v>203</v>
      </c>
      <c r="AU319" s="238" t="s">
        <v>81</v>
      </c>
      <c r="AV319" s="13" t="s">
        <v>81</v>
      </c>
      <c r="AW319" s="13" t="s">
        <v>33</v>
      </c>
      <c r="AX319" s="13" t="s">
        <v>71</v>
      </c>
      <c r="AY319" s="238" t="s">
        <v>123</v>
      </c>
    </row>
    <row r="320" s="13" customFormat="1">
      <c r="A320" s="13"/>
      <c r="B320" s="227"/>
      <c r="C320" s="228"/>
      <c r="D320" s="229" t="s">
        <v>203</v>
      </c>
      <c r="E320" s="230" t="s">
        <v>19</v>
      </c>
      <c r="F320" s="231" t="s">
        <v>379</v>
      </c>
      <c r="G320" s="228"/>
      <c r="H320" s="232">
        <v>26.469999999999999</v>
      </c>
      <c r="I320" s="233"/>
      <c r="J320" s="228"/>
      <c r="K320" s="228"/>
      <c r="L320" s="234"/>
      <c r="M320" s="235"/>
      <c r="N320" s="236"/>
      <c r="O320" s="236"/>
      <c r="P320" s="236"/>
      <c r="Q320" s="236"/>
      <c r="R320" s="236"/>
      <c r="S320" s="236"/>
      <c r="T320" s="23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8" t="s">
        <v>203</v>
      </c>
      <c r="AU320" s="238" t="s">
        <v>81</v>
      </c>
      <c r="AV320" s="13" t="s">
        <v>81</v>
      </c>
      <c r="AW320" s="13" t="s">
        <v>33</v>
      </c>
      <c r="AX320" s="13" t="s">
        <v>71</v>
      </c>
      <c r="AY320" s="238" t="s">
        <v>123</v>
      </c>
    </row>
    <row r="321" s="13" customFormat="1">
      <c r="A321" s="13"/>
      <c r="B321" s="227"/>
      <c r="C321" s="228"/>
      <c r="D321" s="229" t="s">
        <v>203</v>
      </c>
      <c r="E321" s="230" t="s">
        <v>19</v>
      </c>
      <c r="F321" s="231" t="s">
        <v>380</v>
      </c>
      <c r="G321" s="228"/>
      <c r="H321" s="232">
        <v>17.475999999999999</v>
      </c>
      <c r="I321" s="233"/>
      <c r="J321" s="228"/>
      <c r="K321" s="228"/>
      <c r="L321" s="234"/>
      <c r="M321" s="235"/>
      <c r="N321" s="236"/>
      <c r="O321" s="236"/>
      <c r="P321" s="236"/>
      <c r="Q321" s="236"/>
      <c r="R321" s="236"/>
      <c r="S321" s="236"/>
      <c r="T321" s="23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8" t="s">
        <v>203</v>
      </c>
      <c r="AU321" s="238" t="s">
        <v>81</v>
      </c>
      <c r="AV321" s="13" t="s">
        <v>81</v>
      </c>
      <c r="AW321" s="13" t="s">
        <v>33</v>
      </c>
      <c r="AX321" s="13" t="s">
        <v>71</v>
      </c>
      <c r="AY321" s="238" t="s">
        <v>123</v>
      </c>
    </row>
    <row r="322" s="13" customFormat="1">
      <c r="A322" s="13"/>
      <c r="B322" s="227"/>
      <c r="C322" s="228"/>
      <c r="D322" s="229" t="s">
        <v>203</v>
      </c>
      <c r="E322" s="230" t="s">
        <v>19</v>
      </c>
      <c r="F322" s="231" t="s">
        <v>381</v>
      </c>
      <c r="G322" s="228"/>
      <c r="H322" s="232">
        <v>6.3159999999999998</v>
      </c>
      <c r="I322" s="233"/>
      <c r="J322" s="228"/>
      <c r="K322" s="228"/>
      <c r="L322" s="234"/>
      <c r="M322" s="235"/>
      <c r="N322" s="236"/>
      <c r="O322" s="236"/>
      <c r="P322" s="236"/>
      <c r="Q322" s="236"/>
      <c r="R322" s="236"/>
      <c r="S322" s="236"/>
      <c r="T322" s="23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8" t="s">
        <v>203</v>
      </c>
      <c r="AU322" s="238" t="s">
        <v>81</v>
      </c>
      <c r="AV322" s="13" t="s">
        <v>81</v>
      </c>
      <c r="AW322" s="13" t="s">
        <v>33</v>
      </c>
      <c r="AX322" s="13" t="s">
        <v>71</v>
      </c>
      <c r="AY322" s="238" t="s">
        <v>123</v>
      </c>
    </row>
    <row r="323" s="13" customFormat="1">
      <c r="A323" s="13"/>
      <c r="B323" s="227"/>
      <c r="C323" s="228"/>
      <c r="D323" s="229" t="s">
        <v>203</v>
      </c>
      <c r="E323" s="230" t="s">
        <v>19</v>
      </c>
      <c r="F323" s="231" t="s">
        <v>382</v>
      </c>
      <c r="G323" s="228"/>
      <c r="H323" s="232">
        <v>37.844999999999999</v>
      </c>
      <c r="I323" s="233"/>
      <c r="J323" s="228"/>
      <c r="K323" s="228"/>
      <c r="L323" s="234"/>
      <c r="M323" s="235"/>
      <c r="N323" s="236"/>
      <c r="O323" s="236"/>
      <c r="P323" s="236"/>
      <c r="Q323" s="236"/>
      <c r="R323" s="236"/>
      <c r="S323" s="236"/>
      <c r="T323" s="23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8" t="s">
        <v>203</v>
      </c>
      <c r="AU323" s="238" t="s">
        <v>81</v>
      </c>
      <c r="AV323" s="13" t="s">
        <v>81</v>
      </c>
      <c r="AW323" s="13" t="s">
        <v>33</v>
      </c>
      <c r="AX323" s="13" t="s">
        <v>71</v>
      </c>
      <c r="AY323" s="238" t="s">
        <v>123</v>
      </c>
    </row>
    <row r="324" s="13" customFormat="1">
      <c r="A324" s="13"/>
      <c r="B324" s="227"/>
      <c r="C324" s="228"/>
      <c r="D324" s="229" t="s">
        <v>203</v>
      </c>
      <c r="E324" s="230" t="s">
        <v>19</v>
      </c>
      <c r="F324" s="231" t="s">
        <v>383</v>
      </c>
      <c r="G324" s="228"/>
      <c r="H324" s="232">
        <v>18.440000000000001</v>
      </c>
      <c r="I324" s="233"/>
      <c r="J324" s="228"/>
      <c r="K324" s="228"/>
      <c r="L324" s="234"/>
      <c r="M324" s="235"/>
      <c r="N324" s="236"/>
      <c r="O324" s="236"/>
      <c r="P324" s="236"/>
      <c r="Q324" s="236"/>
      <c r="R324" s="236"/>
      <c r="S324" s="236"/>
      <c r="T324" s="23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8" t="s">
        <v>203</v>
      </c>
      <c r="AU324" s="238" t="s">
        <v>81</v>
      </c>
      <c r="AV324" s="13" t="s">
        <v>81</v>
      </c>
      <c r="AW324" s="13" t="s">
        <v>33</v>
      </c>
      <c r="AX324" s="13" t="s">
        <v>71</v>
      </c>
      <c r="AY324" s="238" t="s">
        <v>123</v>
      </c>
    </row>
    <row r="325" s="13" customFormat="1">
      <c r="A325" s="13"/>
      <c r="B325" s="227"/>
      <c r="C325" s="228"/>
      <c r="D325" s="229" t="s">
        <v>203</v>
      </c>
      <c r="E325" s="230" t="s">
        <v>19</v>
      </c>
      <c r="F325" s="231" t="s">
        <v>384</v>
      </c>
      <c r="G325" s="228"/>
      <c r="H325" s="232">
        <v>13.484999999999999</v>
      </c>
      <c r="I325" s="233"/>
      <c r="J325" s="228"/>
      <c r="K325" s="228"/>
      <c r="L325" s="234"/>
      <c r="M325" s="235"/>
      <c r="N325" s="236"/>
      <c r="O325" s="236"/>
      <c r="P325" s="236"/>
      <c r="Q325" s="236"/>
      <c r="R325" s="236"/>
      <c r="S325" s="236"/>
      <c r="T325" s="23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8" t="s">
        <v>203</v>
      </c>
      <c r="AU325" s="238" t="s">
        <v>81</v>
      </c>
      <c r="AV325" s="13" t="s">
        <v>81</v>
      </c>
      <c r="AW325" s="13" t="s">
        <v>33</v>
      </c>
      <c r="AX325" s="13" t="s">
        <v>71</v>
      </c>
      <c r="AY325" s="238" t="s">
        <v>123</v>
      </c>
    </row>
    <row r="326" s="14" customFormat="1">
      <c r="A326" s="14"/>
      <c r="B326" s="239"/>
      <c r="C326" s="240"/>
      <c r="D326" s="229" t="s">
        <v>203</v>
      </c>
      <c r="E326" s="241" t="s">
        <v>19</v>
      </c>
      <c r="F326" s="242" t="s">
        <v>546</v>
      </c>
      <c r="G326" s="240"/>
      <c r="H326" s="243">
        <v>130.33199999999999</v>
      </c>
      <c r="I326" s="244"/>
      <c r="J326" s="240"/>
      <c r="K326" s="240"/>
      <c r="L326" s="245"/>
      <c r="M326" s="246"/>
      <c r="N326" s="247"/>
      <c r="O326" s="247"/>
      <c r="P326" s="247"/>
      <c r="Q326" s="247"/>
      <c r="R326" s="247"/>
      <c r="S326" s="247"/>
      <c r="T326" s="24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9" t="s">
        <v>203</v>
      </c>
      <c r="AU326" s="249" t="s">
        <v>81</v>
      </c>
      <c r="AV326" s="14" t="s">
        <v>147</v>
      </c>
      <c r="AW326" s="14" t="s">
        <v>33</v>
      </c>
      <c r="AX326" s="14" t="s">
        <v>79</v>
      </c>
      <c r="AY326" s="249" t="s">
        <v>123</v>
      </c>
    </row>
    <row r="327" s="12" customFormat="1" ht="22.8" customHeight="1">
      <c r="A327" s="12"/>
      <c r="B327" s="189"/>
      <c r="C327" s="190"/>
      <c r="D327" s="191" t="s">
        <v>70</v>
      </c>
      <c r="E327" s="203" t="s">
        <v>547</v>
      </c>
      <c r="F327" s="203" t="s">
        <v>548</v>
      </c>
      <c r="G327" s="190"/>
      <c r="H327" s="190"/>
      <c r="I327" s="193"/>
      <c r="J327" s="204">
        <f>BK327</f>
        <v>0</v>
      </c>
      <c r="K327" s="190"/>
      <c r="L327" s="195"/>
      <c r="M327" s="196"/>
      <c r="N327" s="197"/>
      <c r="O327" s="197"/>
      <c r="P327" s="198">
        <f>SUM(P328:P342)</f>
        <v>0</v>
      </c>
      <c r="Q327" s="197"/>
      <c r="R327" s="198">
        <f>SUM(R328:R342)</f>
        <v>0</v>
      </c>
      <c r="S327" s="197"/>
      <c r="T327" s="199">
        <f>SUM(T328:T342)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00" t="s">
        <v>79</v>
      </c>
      <c r="AT327" s="201" t="s">
        <v>70</v>
      </c>
      <c r="AU327" s="201" t="s">
        <v>79</v>
      </c>
      <c r="AY327" s="200" t="s">
        <v>123</v>
      </c>
      <c r="BK327" s="202">
        <f>SUM(BK328:BK342)</f>
        <v>0</v>
      </c>
    </row>
    <row r="328" s="2" customFormat="1" ht="24.15" customHeight="1">
      <c r="A328" s="39"/>
      <c r="B328" s="40"/>
      <c r="C328" s="205" t="s">
        <v>549</v>
      </c>
      <c r="D328" s="205" t="s">
        <v>126</v>
      </c>
      <c r="E328" s="206" t="s">
        <v>550</v>
      </c>
      <c r="F328" s="207" t="s">
        <v>551</v>
      </c>
      <c r="G328" s="208" t="s">
        <v>224</v>
      </c>
      <c r="H328" s="209">
        <v>1.994</v>
      </c>
      <c r="I328" s="210"/>
      <c r="J328" s="211">
        <f>ROUND(I328*H328,2)</f>
        <v>0</v>
      </c>
      <c r="K328" s="207" t="s">
        <v>130</v>
      </c>
      <c r="L328" s="45"/>
      <c r="M328" s="212" t="s">
        <v>19</v>
      </c>
      <c r="N328" s="213" t="s">
        <v>42</v>
      </c>
      <c r="O328" s="85"/>
      <c r="P328" s="214">
        <f>O328*H328</f>
        <v>0</v>
      </c>
      <c r="Q328" s="214">
        <v>0</v>
      </c>
      <c r="R328" s="214">
        <f>Q328*H328</f>
        <v>0</v>
      </c>
      <c r="S328" s="214">
        <v>0</v>
      </c>
      <c r="T328" s="215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6" t="s">
        <v>147</v>
      </c>
      <c r="AT328" s="216" t="s">
        <v>126</v>
      </c>
      <c r="AU328" s="216" t="s">
        <v>81</v>
      </c>
      <c r="AY328" s="18" t="s">
        <v>123</v>
      </c>
      <c r="BE328" s="217">
        <f>IF(N328="základní",J328,0)</f>
        <v>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8" t="s">
        <v>79</v>
      </c>
      <c r="BK328" s="217">
        <f>ROUND(I328*H328,2)</f>
        <v>0</v>
      </c>
      <c r="BL328" s="18" t="s">
        <v>147</v>
      </c>
      <c r="BM328" s="216" t="s">
        <v>552</v>
      </c>
    </row>
    <row r="329" s="2" customFormat="1">
      <c r="A329" s="39"/>
      <c r="B329" s="40"/>
      <c r="C329" s="41"/>
      <c r="D329" s="218" t="s">
        <v>133</v>
      </c>
      <c r="E329" s="41"/>
      <c r="F329" s="219" t="s">
        <v>553</v>
      </c>
      <c r="G329" s="41"/>
      <c r="H329" s="41"/>
      <c r="I329" s="220"/>
      <c r="J329" s="41"/>
      <c r="K329" s="41"/>
      <c r="L329" s="45"/>
      <c r="M329" s="221"/>
      <c r="N329" s="222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133</v>
      </c>
      <c r="AU329" s="18" t="s">
        <v>81</v>
      </c>
    </row>
    <row r="330" s="2" customFormat="1" ht="21.75" customHeight="1">
      <c r="A330" s="39"/>
      <c r="B330" s="40"/>
      <c r="C330" s="205" t="s">
        <v>554</v>
      </c>
      <c r="D330" s="205" t="s">
        <v>126</v>
      </c>
      <c r="E330" s="206" t="s">
        <v>555</v>
      </c>
      <c r="F330" s="207" t="s">
        <v>556</v>
      </c>
      <c r="G330" s="208" t="s">
        <v>224</v>
      </c>
      <c r="H330" s="209">
        <v>1.994</v>
      </c>
      <c r="I330" s="210"/>
      <c r="J330" s="211">
        <f>ROUND(I330*H330,2)</f>
        <v>0</v>
      </c>
      <c r="K330" s="207" t="s">
        <v>130</v>
      </c>
      <c r="L330" s="45"/>
      <c r="M330" s="212" t="s">
        <v>19</v>
      </c>
      <c r="N330" s="213" t="s">
        <v>42</v>
      </c>
      <c r="O330" s="85"/>
      <c r="P330" s="214">
        <f>O330*H330</f>
        <v>0</v>
      </c>
      <c r="Q330" s="214">
        <v>0</v>
      </c>
      <c r="R330" s="214">
        <f>Q330*H330</f>
        <v>0</v>
      </c>
      <c r="S330" s="214">
        <v>0</v>
      </c>
      <c r="T330" s="21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6" t="s">
        <v>147</v>
      </c>
      <c r="AT330" s="216" t="s">
        <v>126</v>
      </c>
      <c r="AU330" s="216" t="s">
        <v>81</v>
      </c>
      <c r="AY330" s="18" t="s">
        <v>123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8" t="s">
        <v>79</v>
      </c>
      <c r="BK330" s="217">
        <f>ROUND(I330*H330,2)</f>
        <v>0</v>
      </c>
      <c r="BL330" s="18" t="s">
        <v>147</v>
      </c>
      <c r="BM330" s="216" t="s">
        <v>557</v>
      </c>
    </row>
    <row r="331" s="2" customFormat="1">
      <c r="A331" s="39"/>
      <c r="B331" s="40"/>
      <c r="C331" s="41"/>
      <c r="D331" s="218" t="s">
        <v>133</v>
      </c>
      <c r="E331" s="41"/>
      <c r="F331" s="219" t="s">
        <v>558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133</v>
      </c>
      <c r="AU331" s="18" t="s">
        <v>81</v>
      </c>
    </row>
    <row r="332" s="2" customFormat="1" ht="24.15" customHeight="1">
      <c r="A332" s="39"/>
      <c r="B332" s="40"/>
      <c r="C332" s="205" t="s">
        <v>559</v>
      </c>
      <c r="D332" s="205" t="s">
        <v>126</v>
      </c>
      <c r="E332" s="206" t="s">
        <v>560</v>
      </c>
      <c r="F332" s="207" t="s">
        <v>561</v>
      </c>
      <c r="G332" s="208" t="s">
        <v>224</v>
      </c>
      <c r="H332" s="209">
        <v>77.766000000000005</v>
      </c>
      <c r="I332" s="210"/>
      <c r="J332" s="211">
        <f>ROUND(I332*H332,2)</f>
        <v>0</v>
      </c>
      <c r="K332" s="207" t="s">
        <v>130</v>
      </c>
      <c r="L332" s="45"/>
      <c r="M332" s="212" t="s">
        <v>19</v>
      </c>
      <c r="N332" s="213" t="s">
        <v>42</v>
      </c>
      <c r="O332" s="85"/>
      <c r="P332" s="214">
        <f>O332*H332</f>
        <v>0</v>
      </c>
      <c r="Q332" s="214">
        <v>0</v>
      </c>
      <c r="R332" s="214">
        <f>Q332*H332</f>
        <v>0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147</v>
      </c>
      <c r="AT332" s="216" t="s">
        <v>126</v>
      </c>
      <c r="AU332" s="216" t="s">
        <v>81</v>
      </c>
      <c r="AY332" s="18" t="s">
        <v>123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79</v>
      </c>
      <c r="BK332" s="217">
        <f>ROUND(I332*H332,2)</f>
        <v>0</v>
      </c>
      <c r="BL332" s="18" t="s">
        <v>147</v>
      </c>
      <c r="BM332" s="216" t="s">
        <v>562</v>
      </c>
    </row>
    <row r="333" s="2" customFormat="1">
      <c r="A333" s="39"/>
      <c r="B333" s="40"/>
      <c r="C333" s="41"/>
      <c r="D333" s="218" t="s">
        <v>133</v>
      </c>
      <c r="E333" s="41"/>
      <c r="F333" s="219" t="s">
        <v>563</v>
      </c>
      <c r="G333" s="41"/>
      <c r="H333" s="41"/>
      <c r="I333" s="220"/>
      <c r="J333" s="41"/>
      <c r="K333" s="41"/>
      <c r="L333" s="45"/>
      <c r="M333" s="221"/>
      <c r="N333" s="222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133</v>
      </c>
      <c r="AU333" s="18" t="s">
        <v>81</v>
      </c>
    </row>
    <row r="334" s="13" customFormat="1">
      <c r="A334" s="13"/>
      <c r="B334" s="227"/>
      <c r="C334" s="228"/>
      <c r="D334" s="229" t="s">
        <v>203</v>
      </c>
      <c r="E334" s="228"/>
      <c r="F334" s="231" t="s">
        <v>564</v>
      </c>
      <c r="G334" s="228"/>
      <c r="H334" s="232">
        <v>77.766000000000005</v>
      </c>
      <c r="I334" s="233"/>
      <c r="J334" s="228"/>
      <c r="K334" s="228"/>
      <c r="L334" s="234"/>
      <c r="M334" s="235"/>
      <c r="N334" s="236"/>
      <c r="O334" s="236"/>
      <c r="P334" s="236"/>
      <c r="Q334" s="236"/>
      <c r="R334" s="236"/>
      <c r="S334" s="236"/>
      <c r="T334" s="23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8" t="s">
        <v>203</v>
      </c>
      <c r="AU334" s="238" t="s">
        <v>81</v>
      </c>
      <c r="AV334" s="13" t="s">
        <v>81</v>
      </c>
      <c r="AW334" s="13" t="s">
        <v>4</v>
      </c>
      <c r="AX334" s="13" t="s">
        <v>79</v>
      </c>
      <c r="AY334" s="238" t="s">
        <v>123</v>
      </c>
    </row>
    <row r="335" s="2" customFormat="1" ht="24.15" customHeight="1">
      <c r="A335" s="39"/>
      <c r="B335" s="40"/>
      <c r="C335" s="205" t="s">
        <v>565</v>
      </c>
      <c r="D335" s="205" t="s">
        <v>126</v>
      </c>
      <c r="E335" s="206" t="s">
        <v>566</v>
      </c>
      <c r="F335" s="207" t="s">
        <v>567</v>
      </c>
      <c r="G335" s="208" t="s">
        <v>224</v>
      </c>
      <c r="H335" s="209">
        <v>0.95599999999999996</v>
      </c>
      <c r="I335" s="210"/>
      <c r="J335" s="211">
        <f>ROUND(I335*H335,2)</f>
        <v>0</v>
      </c>
      <c r="K335" s="207" t="s">
        <v>130</v>
      </c>
      <c r="L335" s="45"/>
      <c r="M335" s="212" t="s">
        <v>19</v>
      </c>
      <c r="N335" s="213" t="s">
        <v>42</v>
      </c>
      <c r="O335" s="85"/>
      <c r="P335" s="214">
        <f>O335*H335</f>
        <v>0</v>
      </c>
      <c r="Q335" s="214">
        <v>0</v>
      </c>
      <c r="R335" s="214">
        <f>Q335*H335</f>
        <v>0</v>
      </c>
      <c r="S335" s="214">
        <v>0</v>
      </c>
      <c r="T335" s="21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6" t="s">
        <v>147</v>
      </c>
      <c r="AT335" s="216" t="s">
        <v>126</v>
      </c>
      <c r="AU335" s="216" t="s">
        <v>81</v>
      </c>
      <c r="AY335" s="18" t="s">
        <v>123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8" t="s">
        <v>79</v>
      </c>
      <c r="BK335" s="217">
        <f>ROUND(I335*H335,2)</f>
        <v>0</v>
      </c>
      <c r="BL335" s="18" t="s">
        <v>147</v>
      </c>
      <c r="BM335" s="216" t="s">
        <v>568</v>
      </c>
    </row>
    <row r="336" s="2" customFormat="1">
      <c r="A336" s="39"/>
      <c r="B336" s="40"/>
      <c r="C336" s="41"/>
      <c r="D336" s="218" t="s">
        <v>133</v>
      </c>
      <c r="E336" s="41"/>
      <c r="F336" s="219" t="s">
        <v>569</v>
      </c>
      <c r="G336" s="41"/>
      <c r="H336" s="41"/>
      <c r="I336" s="220"/>
      <c r="J336" s="41"/>
      <c r="K336" s="41"/>
      <c r="L336" s="45"/>
      <c r="M336" s="221"/>
      <c r="N336" s="222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133</v>
      </c>
      <c r="AU336" s="18" t="s">
        <v>81</v>
      </c>
    </row>
    <row r="337" s="13" customFormat="1">
      <c r="A337" s="13"/>
      <c r="B337" s="227"/>
      <c r="C337" s="228"/>
      <c r="D337" s="229" t="s">
        <v>203</v>
      </c>
      <c r="E337" s="230" t="s">
        <v>19</v>
      </c>
      <c r="F337" s="231" t="s">
        <v>570</v>
      </c>
      <c r="G337" s="228"/>
      <c r="H337" s="232">
        <v>0.95599999999999996</v>
      </c>
      <c r="I337" s="233"/>
      <c r="J337" s="228"/>
      <c r="K337" s="228"/>
      <c r="L337" s="234"/>
      <c r="M337" s="235"/>
      <c r="N337" s="236"/>
      <c r="O337" s="236"/>
      <c r="P337" s="236"/>
      <c r="Q337" s="236"/>
      <c r="R337" s="236"/>
      <c r="S337" s="236"/>
      <c r="T337" s="23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8" t="s">
        <v>203</v>
      </c>
      <c r="AU337" s="238" t="s">
        <v>81</v>
      </c>
      <c r="AV337" s="13" t="s">
        <v>81</v>
      </c>
      <c r="AW337" s="13" t="s">
        <v>33</v>
      </c>
      <c r="AX337" s="13" t="s">
        <v>79</v>
      </c>
      <c r="AY337" s="238" t="s">
        <v>123</v>
      </c>
    </row>
    <row r="338" s="2" customFormat="1" ht="24.15" customHeight="1">
      <c r="A338" s="39"/>
      <c r="B338" s="40"/>
      <c r="C338" s="205" t="s">
        <v>571</v>
      </c>
      <c r="D338" s="205" t="s">
        <v>126</v>
      </c>
      <c r="E338" s="206" t="s">
        <v>572</v>
      </c>
      <c r="F338" s="207" t="s">
        <v>573</v>
      </c>
      <c r="G338" s="208" t="s">
        <v>224</v>
      </c>
      <c r="H338" s="209">
        <v>0.81399999999999995</v>
      </c>
      <c r="I338" s="210"/>
      <c r="J338" s="211">
        <f>ROUND(I338*H338,2)</f>
        <v>0</v>
      </c>
      <c r="K338" s="207" t="s">
        <v>130</v>
      </c>
      <c r="L338" s="45"/>
      <c r="M338" s="212" t="s">
        <v>19</v>
      </c>
      <c r="N338" s="213" t="s">
        <v>42</v>
      </c>
      <c r="O338" s="85"/>
      <c r="P338" s="214">
        <f>O338*H338</f>
        <v>0</v>
      </c>
      <c r="Q338" s="214">
        <v>0</v>
      </c>
      <c r="R338" s="214">
        <f>Q338*H338</f>
        <v>0</v>
      </c>
      <c r="S338" s="214">
        <v>0</v>
      </c>
      <c r="T338" s="21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6" t="s">
        <v>147</v>
      </c>
      <c r="AT338" s="216" t="s">
        <v>126</v>
      </c>
      <c r="AU338" s="216" t="s">
        <v>81</v>
      </c>
      <c r="AY338" s="18" t="s">
        <v>123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8" t="s">
        <v>79</v>
      </c>
      <c r="BK338" s="217">
        <f>ROUND(I338*H338,2)</f>
        <v>0</v>
      </c>
      <c r="BL338" s="18" t="s">
        <v>147</v>
      </c>
      <c r="BM338" s="216" t="s">
        <v>574</v>
      </c>
    </row>
    <row r="339" s="2" customFormat="1">
      <c r="A339" s="39"/>
      <c r="B339" s="40"/>
      <c r="C339" s="41"/>
      <c r="D339" s="218" t="s">
        <v>133</v>
      </c>
      <c r="E339" s="41"/>
      <c r="F339" s="219" t="s">
        <v>575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133</v>
      </c>
      <c r="AU339" s="18" t="s">
        <v>81</v>
      </c>
    </row>
    <row r="340" s="2" customFormat="1" ht="24.15" customHeight="1">
      <c r="A340" s="39"/>
      <c r="B340" s="40"/>
      <c r="C340" s="205" t="s">
        <v>576</v>
      </c>
      <c r="D340" s="205" t="s">
        <v>126</v>
      </c>
      <c r="E340" s="206" t="s">
        <v>577</v>
      </c>
      <c r="F340" s="207" t="s">
        <v>578</v>
      </c>
      <c r="G340" s="208" t="s">
        <v>224</v>
      </c>
      <c r="H340" s="209">
        <v>0.22400000000000001</v>
      </c>
      <c r="I340" s="210"/>
      <c r="J340" s="211">
        <f>ROUND(I340*H340,2)</f>
        <v>0</v>
      </c>
      <c r="K340" s="207" t="s">
        <v>130</v>
      </c>
      <c r="L340" s="45"/>
      <c r="M340" s="212" t="s">
        <v>19</v>
      </c>
      <c r="N340" s="213" t="s">
        <v>42</v>
      </c>
      <c r="O340" s="85"/>
      <c r="P340" s="214">
        <f>O340*H340</f>
        <v>0</v>
      </c>
      <c r="Q340" s="214">
        <v>0</v>
      </c>
      <c r="R340" s="214">
        <f>Q340*H340</f>
        <v>0</v>
      </c>
      <c r="S340" s="214">
        <v>0</v>
      </c>
      <c r="T340" s="21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6" t="s">
        <v>147</v>
      </c>
      <c r="AT340" s="216" t="s">
        <v>126</v>
      </c>
      <c r="AU340" s="216" t="s">
        <v>81</v>
      </c>
      <c r="AY340" s="18" t="s">
        <v>123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8" t="s">
        <v>79</v>
      </c>
      <c r="BK340" s="217">
        <f>ROUND(I340*H340,2)</f>
        <v>0</v>
      </c>
      <c r="BL340" s="18" t="s">
        <v>147</v>
      </c>
      <c r="BM340" s="216" t="s">
        <v>579</v>
      </c>
    </row>
    <row r="341" s="2" customFormat="1">
      <c r="A341" s="39"/>
      <c r="B341" s="40"/>
      <c r="C341" s="41"/>
      <c r="D341" s="218" t="s">
        <v>133</v>
      </c>
      <c r="E341" s="41"/>
      <c r="F341" s="219" t="s">
        <v>580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133</v>
      </c>
      <c r="AU341" s="18" t="s">
        <v>81</v>
      </c>
    </row>
    <row r="342" s="13" customFormat="1">
      <c r="A342" s="13"/>
      <c r="B342" s="227"/>
      <c r="C342" s="228"/>
      <c r="D342" s="229" t="s">
        <v>203</v>
      </c>
      <c r="E342" s="230" t="s">
        <v>19</v>
      </c>
      <c r="F342" s="231" t="s">
        <v>581</v>
      </c>
      <c r="G342" s="228"/>
      <c r="H342" s="232">
        <v>0.22400000000000001</v>
      </c>
      <c r="I342" s="233"/>
      <c r="J342" s="228"/>
      <c r="K342" s="228"/>
      <c r="L342" s="234"/>
      <c r="M342" s="235"/>
      <c r="N342" s="236"/>
      <c r="O342" s="236"/>
      <c r="P342" s="236"/>
      <c r="Q342" s="236"/>
      <c r="R342" s="236"/>
      <c r="S342" s="236"/>
      <c r="T342" s="237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8" t="s">
        <v>203</v>
      </c>
      <c r="AU342" s="238" t="s">
        <v>81</v>
      </c>
      <c r="AV342" s="13" t="s">
        <v>81</v>
      </c>
      <c r="AW342" s="13" t="s">
        <v>33</v>
      </c>
      <c r="AX342" s="13" t="s">
        <v>79</v>
      </c>
      <c r="AY342" s="238" t="s">
        <v>123</v>
      </c>
    </row>
    <row r="343" s="12" customFormat="1" ht="22.8" customHeight="1">
      <c r="A343" s="12"/>
      <c r="B343" s="189"/>
      <c r="C343" s="190"/>
      <c r="D343" s="191" t="s">
        <v>70</v>
      </c>
      <c r="E343" s="203" t="s">
        <v>582</v>
      </c>
      <c r="F343" s="203" t="s">
        <v>583</v>
      </c>
      <c r="G343" s="190"/>
      <c r="H343" s="190"/>
      <c r="I343" s="193"/>
      <c r="J343" s="204">
        <f>BK343</f>
        <v>0</v>
      </c>
      <c r="K343" s="190"/>
      <c r="L343" s="195"/>
      <c r="M343" s="196"/>
      <c r="N343" s="197"/>
      <c r="O343" s="197"/>
      <c r="P343" s="198">
        <f>SUM(P344:P345)</f>
        <v>0</v>
      </c>
      <c r="Q343" s="197"/>
      <c r="R343" s="198">
        <f>SUM(R344:R345)</f>
        <v>0</v>
      </c>
      <c r="S343" s="197"/>
      <c r="T343" s="199">
        <f>SUM(T344:T345)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0" t="s">
        <v>79</v>
      </c>
      <c r="AT343" s="201" t="s">
        <v>70</v>
      </c>
      <c r="AU343" s="201" t="s">
        <v>79</v>
      </c>
      <c r="AY343" s="200" t="s">
        <v>123</v>
      </c>
      <c r="BK343" s="202">
        <f>SUM(BK344:BK345)</f>
        <v>0</v>
      </c>
    </row>
    <row r="344" s="2" customFormat="1" ht="33" customHeight="1">
      <c r="A344" s="39"/>
      <c r="B344" s="40"/>
      <c r="C344" s="205" t="s">
        <v>584</v>
      </c>
      <c r="D344" s="205" t="s">
        <v>126</v>
      </c>
      <c r="E344" s="206" t="s">
        <v>585</v>
      </c>
      <c r="F344" s="207" t="s">
        <v>586</v>
      </c>
      <c r="G344" s="208" t="s">
        <v>224</v>
      </c>
      <c r="H344" s="209">
        <v>61.731999999999999</v>
      </c>
      <c r="I344" s="210"/>
      <c r="J344" s="211">
        <f>ROUND(I344*H344,2)</f>
        <v>0</v>
      </c>
      <c r="K344" s="207" t="s">
        <v>130</v>
      </c>
      <c r="L344" s="45"/>
      <c r="M344" s="212" t="s">
        <v>19</v>
      </c>
      <c r="N344" s="213" t="s">
        <v>42</v>
      </c>
      <c r="O344" s="85"/>
      <c r="P344" s="214">
        <f>O344*H344</f>
        <v>0</v>
      </c>
      <c r="Q344" s="214">
        <v>0</v>
      </c>
      <c r="R344" s="214">
        <f>Q344*H344</f>
        <v>0</v>
      </c>
      <c r="S344" s="214">
        <v>0</v>
      </c>
      <c r="T344" s="21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6" t="s">
        <v>147</v>
      </c>
      <c r="AT344" s="216" t="s">
        <v>126</v>
      </c>
      <c r="AU344" s="216" t="s">
        <v>81</v>
      </c>
      <c r="AY344" s="18" t="s">
        <v>123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79</v>
      </c>
      <c r="BK344" s="217">
        <f>ROUND(I344*H344,2)</f>
        <v>0</v>
      </c>
      <c r="BL344" s="18" t="s">
        <v>147</v>
      </c>
      <c r="BM344" s="216" t="s">
        <v>587</v>
      </c>
    </row>
    <row r="345" s="2" customFormat="1">
      <c r="A345" s="39"/>
      <c r="B345" s="40"/>
      <c r="C345" s="41"/>
      <c r="D345" s="218" t="s">
        <v>133</v>
      </c>
      <c r="E345" s="41"/>
      <c r="F345" s="219" t="s">
        <v>588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133</v>
      </c>
      <c r="AU345" s="18" t="s">
        <v>81</v>
      </c>
    </row>
    <row r="346" s="12" customFormat="1" ht="25.92" customHeight="1">
      <c r="A346" s="12"/>
      <c r="B346" s="189"/>
      <c r="C346" s="190"/>
      <c r="D346" s="191" t="s">
        <v>70</v>
      </c>
      <c r="E346" s="192" t="s">
        <v>589</v>
      </c>
      <c r="F346" s="192" t="s">
        <v>590</v>
      </c>
      <c r="G346" s="190"/>
      <c r="H346" s="190"/>
      <c r="I346" s="193"/>
      <c r="J346" s="194">
        <f>BK346</f>
        <v>0</v>
      </c>
      <c r="K346" s="190"/>
      <c r="L346" s="195"/>
      <c r="M346" s="196"/>
      <c r="N346" s="197"/>
      <c r="O346" s="197"/>
      <c r="P346" s="198">
        <f>P347+P376+P386+P390+P425+P428+P469+P572+P631+P683</f>
        <v>0</v>
      </c>
      <c r="Q346" s="197"/>
      <c r="R346" s="198">
        <f>R347+R376+R386+R390+R425+R428+R469+R572+R631+R683</f>
        <v>4.8183837199999999</v>
      </c>
      <c r="S346" s="197"/>
      <c r="T346" s="199">
        <f>T347+T376+T386+T390+T425+T428+T469+T572+T631+T683</f>
        <v>0.22412399999999999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00" t="s">
        <v>81</v>
      </c>
      <c r="AT346" s="201" t="s">
        <v>70</v>
      </c>
      <c r="AU346" s="201" t="s">
        <v>71</v>
      </c>
      <c r="AY346" s="200" t="s">
        <v>123</v>
      </c>
      <c r="BK346" s="202">
        <f>BK347+BK376+BK386+BK390+BK425+BK428+BK469+BK572+BK631+BK683</f>
        <v>0</v>
      </c>
    </row>
    <row r="347" s="12" customFormat="1" ht="22.8" customHeight="1">
      <c r="A347" s="12"/>
      <c r="B347" s="189"/>
      <c r="C347" s="190"/>
      <c r="D347" s="191" t="s">
        <v>70</v>
      </c>
      <c r="E347" s="203" t="s">
        <v>591</v>
      </c>
      <c r="F347" s="203" t="s">
        <v>592</v>
      </c>
      <c r="G347" s="190"/>
      <c r="H347" s="190"/>
      <c r="I347" s="193"/>
      <c r="J347" s="204">
        <f>BK347</f>
        <v>0</v>
      </c>
      <c r="K347" s="190"/>
      <c r="L347" s="195"/>
      <c r="M347" s="196"/>
      <c r="N347" s="197"/>
      <c r="O347" s="197"/>
      <c r="P347" s="198">
        <f>SUM(P348:P375)</f>
        <v>0</v>
      </c>
      <c r="Q347" s="197"/>
      <c r="R347" s="198">
        <f>SUM(R348:R375)</f>
        <v>0.35451759999999999</v>
      </c>
      <c r="S347" s="197"/>
      <c r="T347" s="199">
        <f>SUM(T348:T375)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00" t="s">
        <v>81</v>
      </c>
      <c r="AT347" s="201" t="s">
        <v>70</v>
      </c>
      <c r="AU347" s="201" t="s">
        <v>79</v>
      </c>
      <c r="AY347" s="200" t="s">
        <v>123</v>
      </c>
      <c r="BK347" s="202">
        <f>SUM(BK348:BK375)</f>
        <v>0</v>
      </c>
    </row>
    <row r="348" s="2" customFormat="1" ht="21.75" customHeight="1">
      <c r="A348" s="39"/>
      <c r="B348" s="40"/>
      <c r="C348" s="205" t="s">
        <v>593</v>
      </c>
      <c r="D348" s="205" t="s">
        <v>126</v>
      </c>
      <c r="E348" s="206" t="s">
        <v>594</v>
      </c>
      <c r="F348" s="207" t="s">
        <v>595</v>
      </c>
      <c r="G348" s="208" t="s">
        <v>230</v>
      </c>
      <c r="H348" s="209">
        <v>45.600000000000001</v>
      </c>
      <c r="I348" s="210"/>
      <c r="J348" s="211">
        <f>ROUND(I348*H348,2)</f>
        <v>0</v>
      </c>
      <c r="K348" s="207" t="s">
        <v>130</v>
      </c>
      <c r="L348" s="45"/>
      <c r="M348" s="212" t="s">
        <v>19</v>
      </c>
      <c r="N348" s="213" t="s">
        <v>42</v>
      </c>
      <c r="O348" s="85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279</v>
      </c>
      <c r="AT348" s="216" t="s">
        <v>126</v>
      </c>
      <c r="AU348" s="216" t="s">
        <v>81</v>
      </c>
      <c r="AY348" s="18" t="s">
        <v>123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79</v>
      </c>
      <c r="BK348" s="217">
        <f>ROUND(I348*H348,2)</f>
        <v>0</v>
      </c>
      <c r="BL348" s="18" t="s">
        <v>279</v>
      </c>
      <c r="BM348" s="216" t="s">
        <v>596</v>
      </c>
    </row>
    <row r="349" s="2" customFormat="1">
      <c r="A349" s="39"/>
      <c r="B349" s="40"/>
      <c r="C349" s="41"/>
      <c r="D349" s="218" t="s">
        <v>133</v>
      </c>
      <c r="E349" s="41"/>
      <c r="F349" s="219" t="s">
        <v>597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133</v>
      </c>
      <c r="AU349" s="18" t="s">
        <v>81</v>
      </c>
    </row>
    <row r="350" s="13" customFormat="1">
      <c r="A350" s="13"/>
      <c r="B350" s="227"/>
      <c r="C350" s="228"/>
      <c r="D350" s="229" t="s">
        <v>203</v>
      </c>
      <c r="E350" s="230" t="s">
        <v>19</v>
      </c>
      <c r="F350" s="231" t="s">
        <v>598</v>
      </c>
      <c r="G350" s="228"/>
      <c r="H350" s="232">
        <v>45.600000000000001</v>
      </c>
      <c r="I350" s="233"/>
      <c r="J350" s="228"/>
      <c r="K350" s="228"/>
      <c r="L350" s="234"/>
      <c r="M350" s="235"/>
      <c r="N350" s="236"/>
      <c r="O350" s="236"/>
      <c r="P350" s="236"/>
      <c r="Q350" s="236"/>
      <c r="R350" s="236"/>
      <c r="S350" s="236"/>
      <c r="T350" s="237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8" t="s">
        <v>203</v>
      </c>
      <c r="AU350" s="238" t="s">
        <v>81</v>
      </c>
      <c r="AV350" s="13" t="s">
        <v>81</v>
      </c>
      <c r="AW350" s="13" t="s">
        <v>33</v>
      </c>
      <c r="AX350" s="13" t="s">
        <v>79</v>
      </c>
      <c r="AY350" s="238" t="s">
        <v>123</v>
      </c>
    </row>
    <row r="351" s="2" customFormat="1" ht="16.5" customHeight="1">
      <c r="A351" s="39"/>
      <c r="B351" s="40"/>
      <c r="C351" s="250" t="s">
        <v>599</v>
      </c>
      <c r="D351" s="250" t="s">
        <v>310</v>
      </c>
      <c r="E351" s="251" t="s">
        <v>600</v>
      </c>
      <c r="F351" s="252" t="s">
        <v>601</v>
      </c>
      <c r="G351" s="253" t="s">
        <v>224</v>
      </c>
      <c r="H351" s="254">
        <v>0.014999999999999999</v>
      </c>
      <c r="I351" s="255"/>
      <c r="J351" s="256">
        <f>ROUND(I351*H351,2)</f>
        <v>0</v>
      </c>
      <c r="K351" s="252" t="s">
        <v>130</v>
      </c>
      <c r="L351" s="257"/>
      <c r="M351" s="258" t="s">
        <v>19</v>
      </c>
      <c r="N351" s="259" t="s">
        <v>42</v>
      </c>
      <c r="O351" s="85"/>
      <c r="P351" s="214">
        <f>O351*H351</f>
        <v>0</v>
      </c>
      <c r="Q351" s="214">
        <v>1</v>
      </c>
      <c r="R351" s="214">
        <f>Q351*H351</f>
        <v>0.014999999999999999</v>
      </c>
      <c r="S351" s="214">
        <v>0</v>
      </c>
      <c r="T351" s="21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6" t="s">
        <v>390</v>
      </c>
      <c r="AT351" s="216" t="s">
        <v>310</v>
      </c>
      <c r="AU351" s="216" t="s">
        <v>81</v>
      </c>
      <c r="AY351" s="18" t="s">
        <v>123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8" t="s">
        <v>79</v>
      </c>
      <c r="BK351" s="217">
        <f>ROUND(I351*H351,2)</f>
        <v>0</v>
      </c>
      <c r="BL351" s="18" t="s">
        <v>279</v>
      </c>
      <c r="BM351" s="216" t="s">
        <v>602</v>
      </c>
    </row>
    <row r="352" s="13" customFormat="1">
      <c r="A352" s="13"/>
      <c r="B352" s="227"/>
      <c r="C352" s="228"/>
      <c r="D352" s="229" t="s">
        <v>203</v>
      </c>
      <c r="E352" s="228"/>
      <c r="F352" s="231" t="s">
        <v>603</v>
      </c>
      <c r="G352" s="228"/>
      <c r="H352" s="232">
        <v>0.014999999999999999</v>
      </c>
      <c r="I352" s="233"/>
      <c r="J352" s="228"/>
      <c r="K352" s="228"/>
      <c r="L352" s="234"/>
      <c r="M352" s="235"/>
      <c r="N352" s="236"/>
      <c r="O352" s="236"/>
      <c r="P352" s="236"/>
      <c r="Q352" s="236"/>
      <c r="R352" s="236"/>
      <c r="S352" s="236"/>
      <c r="T352" s="237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8" t="s">
        <v>203</v>
      </c>
      <c r="AU352" s="238" t="s">
        <v>81</v>
      </c>
      <c r="AV352" s="13" t="s">
        <v>81</v>
      </c>
      <c r="AW352" s="13" t="s">
        <v>4</v>
      </c>
      <c r="AX352" s="13" t="s">
        <v>79</v>
      </c>
      <c r="AY352" s="238" t="s">
        <v>123</v>
      </c>
    </row>
    <row r="353" s="2" customFormat="1" ht="21.75" customHeight="1">
      <c r="A353" s="39"/>
      <c r="B353" s="40"/>
      <c r="C353" s="205" t="s">
        <v>604</v>
      </c>
      <c r="D353" s="205" t="s">
        <v>126</v>
      </c>
      <c r="E353" s="206" t="s">
        <v>605</v>
      </c>
      <c r="F353" s="207" t="s">
        <v>606</v>
      </c>
      <c r="G353" s="208" t="s">
        <v>230</v>
      </c>
      <c r="H353" s="209">
        <v>10.09</v>
      </c>
      <c r="I353" s="210"/>
      <c r="J353" s="211">
        <f>ROUND(I353*H353,2)</f>
        <v>0</v>
      </c>
      <c r="K353" s="207" t="s">
        <v>130</v>
      </c>
      <c r="L353" s="45"/>
      <c r="M353" s="212" t="s">
        <v>19</v>
      </c>
      <c r="N353" s="213" t="s">
        <v>42</v>
      </c>
      <c r="O353" s="85"/>
      <c r="P353" s="214">
        <f>O353*H353</f>
        <v>0</v>
      </c>
      <c r="Q353" s="214">
        <v>0</v>
      </c>
      <c r="R353" s="214">
        <f>Q353*H353</f>
        <v>0</v>
      </c>
      <c r="S353" s="214">
        <v>0</v>
      </c>
      <c r="T353" s="21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6" t="s">
        <v>279</v>
      </c>
      <c r="AT353" s="216" t="s">
        <v>126</v>
      </c>
      <c r="AU353" s="216" t="s">
        <v>81</v>
      </c>
      <c r="AY353" s="18" t="s">
        <v>123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8" t="s">
        <v>79</v>
      </c>
      <c r="BK353" s="217">
        <f>ROUND(I353*H353,2)</f>
        <v>0</v>
      </c>
      <c r="BL353" s="18" t="s">
        <v>279</v>
      </c>
      <c r="BM353" s="216" t="s">
        <v>607</v>
      </c>
    </row>
    <row r="354" s="2" customFormat="1">
      <c r="A354" s="39"/>
      <c r="B354" s="40"/>
      <c r="C354" s="41"/>
      <c r="D354" s="218" t="s">
        <v>133</v>
      </c>
      <c r="E354" s="41"/>
      <c r="F354" s="219" t="s">
        <v>608</v>
      </c>
      <c r="G354" s="41"/>
      <c r="H354" s="41"/>
      <c r="I354" s="220"/>
      <c r="J354" s="41"/>
      <c r="K354" s="41"/>
      <c r="L354" s="45"/>
      <c r="M354" s="221"/>
      <c r="N354" s="222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133</v>
      </c>
      <c r="AU354" s="18" t="s">
        <v>81</v>
      </c>
    </row>
    <row r="355" s="13" customFormat="1">
      <c r="A355" s="13"/>
      <c r="B355" s="227"/>
      <c r="C355" s="228"/>
      <c r="D355" s="229" t="s">
        <v>203</v>
      </c>
      <c r="E355" s="230" t="s">
        <v>19</v>
      </c>
      <c r="F355" s="231" t="s">
        <v>245</v>
      </c>
      <c r="G355" s="228"/>
      <c r="H355" s="232">
        <v>0.31</v>
      </c>
      <c r="I355" s="233"/>
      <c r="J355" s="228"/>
      <c r="K355" s="228"/>
      <c r="L355" s="234"/>
      <c r="M355" s="235"/>
      <c r="N355" s="236"/>
      <c r="O355" s="236"/>
      <c r="P355" s="236"/>
      <c r="Q355" s="236"/>
      <c r="R355" s="236"/>
      <c r="S355" s="236"/>
      <c r="T355" s="237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8" t="s">
        <v>203</v>
      </c>
      <c r="AU355" s="238" t="s">
        <v>81</v>
      </c>
      <c r="AV355" s="13" t="s">
        <v>81</v>
      </c>
      <c r="AW355" s="13" t="s">
        <v>33</v>
      </c>
      <c r="AX355" s="13" t="s">
        <v>71</v>
      </c>
      <c r="AY355" s="238" t="s">
        <v>123</v>
      </c>
    </row>
    <row r="356" s="13" customFormat="1">
      <c r="A356" s="13"/>
      <c r="B356" s="227"/>
      <c r="C356" s="228"/>
      <c r="D356" s="229" t="s">
        <v>203</v>
      </c>
      <c r="E356" s="230" t="s">
        <v>19</v>
      </c>
      <c r="F356" s="231" t="s">
        <v>609</v>
      </c>
      <c r="G356" s="228"/>
      <c r="H356" s="232">
        <v>9.7799999999999994</v>
      </c>
      <c r="I356" s="233"/>
      <c r="J356" s="228"/>
      <c r="K356" s="228"/>
      <c r="L356" s="234"/>
      <c r="M356" s="235"/>
      <c r="N356" s="236"/>
      <c r="O356" s="236"/>
      <c r="P356" s="236"/>
      <c r="Q356" s="236"/>
      <c r="R356" s="236"/>
      <c r="S356" s="236"/>
      <c r="T356" s="23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8" t="s">
        <v>203</v>
      </c>
      <c r="AU356" s="238" t="s">
        <v>81</v>
      </c>
      <c r="AV356" s="13" t="s">
        <v>81</v>
      </c>
      <c r="AW356" s="13" t="s">
        <v>33</v>
      </c>
      <c r="AX356" s="13" t="s">
        <v>71</v>
      </c>
      <c r="AY356" s="238" t="s">
        <v>123</v>
      </c>
    </row>
    <row r="357" s="14" customFormat="1">
      <c r="A357" s="14"/>
      <c r="B357" s="239"/>
      <c r="C357" s="240"/>
      <c r="D357" s="229" t="s">
        <v>203</v>
      </c>
      <c r="E357" s="241" t="s">
        <v>19</v>
      </c>
      <c r="F357" s="242" t="s">
        <v>294</v>
      </c>
      <c r="G357" s="240"/>
      <c r="H357" s="243">
        <v>10.09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9" t="s">
        <v>203</v>
      </c>
      <c r="AU357" s="249" t="s">
        <v>81</v>
      </c>
      <c r="AV357" s="14" t="s">
        <v>147</v>
      </c>
      <c r="AW357" s="14" t="s">
        <v>33</v>
      </c>
      <c r="AX357" s="14" t="s">
        <v>79</v>
      </c>
      <c r="AY357" s="249" t="s">
        <v>123</v>
      </c>
    </row>
    <row r="358" s="2" customFormat="1" ht="16.5" customHeight="1">
      <c r="A358" s="39"/>
      <c r="B358" s="40"/>
      <c r="C358" s="250" t="s">
        <v>610</v>
      </c>
      <c r="D358" s="250" t="s">
        <v>310</v>
      </c>
      <c r="E358" s="251" t="s">
        <v>600</v>
      </c>
      <c r="F358" s="252" t="s">
        <v>601</v>
      </c>
      <c r="G358" s="253" t="s">
        <v>224</v>
      </c>
      <c r="H358" s="254">
        <v>0.0030000000000000001</v>
      </c>
      <c r="I358" s="255"/>
      <c r="J358" s="256">
        <f>ROUND(I358*H358,2)</f>
        <v>0</v>
      </c>
      <c r="K358" s="252" t="s">
        <v>130</v>
      </c>
      <c r="L358" s="257"/>
      <c r="M358" s="258" t="s">
        <v>19</v>
      </c>
      <c r="N358" s="259" t="s">
        <v>42</v>
      </c>
      <c r="O358" s="85"/>
      <c r="P358" s="214">
        <f>O358*H358</f>
        <v>0</v>
      </c>
      <c r="Q358" s="214">
        <v>1</v>
      </c>
      <c r="R358" s="214">
        <f>Q358*H358</f>
        <v>0.0030000000000000001</v>
      </c>
      <c r="S358" s="214">
        <v>0</v>
      </c>
      <c r="T358" s="21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6" t="s">
        <v>390</v>
      </c>
      <c r="AT358" s="216" t="s">
        <v>310</v>
      </c>
      <c r="AU358" s="216" t="s">
        <v>81</v>
      </c>
      <c r="AY358" s="18" t="s">
        <v>123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8" t="s">
        <v>79</v>
      </c>
      <c r="BK358" s="217">
        <f>ROUND(I358*H358,2)</f>
        <v>0</v>
      </c>
      <c r="BL358" s="18" t="s">
        <v>279</v>
      </c>
      <c r="BM358" s="216" t="s">
        <v>611</v>
      </c>
    </row>
    <row r="359" s="13" customFormat="1">
      <c r="A359" s="13"/>
      <c r="B359" s="227"/>
      <c r="C359" s="228"/>
      <c r="D359" s="229" t="s">
        <v>203</v>
      </c>
      <c r="E359" s="228"/>
      <c r="F359" s="231" t="s">
        <v>612</v>
      </c>
      <c r="G359" s="228"/>
      <c r="H359" s="232">
        <v>0.0030000000000000001</v>
      </c>
      <c r="I359" s="233"/>
      <c r="J359" s="228"/>
      <c r="K359" s="228"/>
      <c r="L359" s="234"/>
      <c r="M359" s="235"/>
      <c r="N359" s="236"/>
      <c r="O359" s="236"/>
      <c r="P359" s="236"/>
      <c r="Q359" s="236"/>
      <c r="R359" s="236"/>
      <c r="S359" s="236"/>
      <c r="T359" s="23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8" t="s">
        <v>203</v>
      </c>
      <c r="AU359" s="238" t="s">
        <v>81</v>
      </c>
      <c r="AV359" s="13" t="s">
        <v>81</v>
      </c>
      <c r="AW359" s="13" t="s">
        <v>4</v>
      </c>
      <c r="AX359" s="13" t="s">
        <v>79</v>
      </c>
      <c r="AY359" s="238" t="s">
        <v>123</v>
      </c>
    </row>
    <row r="360" s="2" customFormat="1" ht="16.5" customHeight="1">
      <c r="A360" s="39"/>
      <c r="B360" s="40"/>
      <c r="C360" s="205" t="s">
        <v>613</v>
      </c>
      <c r="D360" s="205" t="s">
        <v>126</v>
      </c>
      <c r="E360" s="206" t="s">
        <v>614</v>
      </c>
      <c r="F360" s="207" t="s">
        <v>615</v>
      </c>
      <c r="G360" s="208" t="s">
        <v>230</v>
      </c>
      <c r="H360" s="209">
        <v>45.600000000000001</v>
      </c>
      <c r="I360" s="210"/>
      <c r="J360" s="211">
        <f>ROUND(I360*H360,2)</f>
        <v>0</v>
      </c>
      <c r="K360" s="207" t="s">
        <v>130</v>
      </c>
      <c r="L360" s="45"/>
      <c r="M360" s="212" t="s">
        <v>19</v>
      </c>
      <c r="N360" s="213" t="s">
        <v>42</v>
      </c>
      <c r="O360" s="85"/>
      <c r="P360" s="214">
        <f>O360*H360</f>
        <v>0</v>
      </c>
      <c r="Q360" s="214">
        <v>0.00040000000000000002</v>
      </c>
      <c r="R360" s="214">
        <f>Q360*H360</f>
        <v>0.018240000000000003</v>
      </c>
      <c r="S360" s="214">
        <v>0</v>
      </c>
      <c r="T360" s="21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6" t="s">
        <v>279</v>
      </c>
      <c r="AT360" s="216" t="s">
        <v>126</v>
      </c>
      <c r="AU360" s="216" t="s">
        <v>81</v>
      </c>
      <c r="AY360" s="18" t="s">
        <v>123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8" t="s">
        <v>79</v>
      </c>
      <c r="BK360" s="217">
        <f>ROUND(I360*H360,2)</f>
        <v>0</v>
      </c>
      <c r="BL360" s="18" t="s">
        <v>279</v>
      </c>
      <c r="BM360" s="216" t="s">
        <v>616</v>
      </c>
    </row>
    <row r="361" s="2" customFormat="1">
      <c r="A361" s="39"/>
      <c r="B361" s="40"/>
      <c r="C361" s="41"/>
      <c r="D361" s="218" t="s">
        <v>133</v>
      </c>
      <c r="E361" s="41"/>
      <c r="F361" s="219" t="s">
        <v>617</v>
      </c>
      <c r="G361" s="41"/>
      <c r="H361" s="41"/>
      <c r="I361" s="220"/>
      <c r="J361" s="41"/>
      <c r="K361" s="41"/>
      <c r="L361" s="45"/>
      <c r="M361" s="221"/>
      <c r="N361" s="222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133</v>
      </c>
      <c r="AU361" s="18" t="s">
        <v>81</v>
      </c>
    </row>
    <row r="362" s="13" customFormat="1">
      <c r="A362" s="13"/>
      <c r="B362" s="227"/>
      <c r="C362" s="228"/>
      <c r="D362" s="229" t="s">
        <v>203</v>
      </c>
      <c r="E362" s="230" t="s">
        <v>19</v>
      </c>
      <c r="F362" s="231" t="s">
        <v>598</v>
      </c>
      <c r="G362" s="228"/>
      <c r="H362" s="232">
        <v>45.600000000000001</v>
      </c>
      <c r="I362" s="233"/>
      <c r="J362" s="228"/>
      <c r="K362" s="228"/>
      <c r="L362" s="234"/>
      <c r="M362" s="235"/>
      <c r="N362" s="236"/>
      <c r="O362" s="236"/>
      <c r="P362" s="236"/>
      <c r="Q362" s="236"/>
      <c r="R362" s="236"/>
      <c r="S362" s="236"/>
      <c r="T362" s="237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8" t="s">
        <v>203</v>
      </c>
      <c r="AU362" s="238" t="s">
        <v>81</v>
      </c>
      <c r="AV362" s="13" t="s">
        <v>81</v>
      </c>
      <c r="AW362" s="13" t="s">
        <v>33</v>
      </c>
      <c r="AX362" s="13" t="s">
        <v>79</v>
      </c>
      <c r="AY362" s="238" t="s">
        <v>123</v>
      </c>
    </row>
    <row r="363" s="2" customFormat="1" ht="24.15" customHeight="1">
      <c r="A363" s="39"/>
      <c r="B363" s="40"/>
      <c r="C363" s="250" t="s">
        <v>618</v>
      </c>
      <c r="D363" s="250" t="s">
        <v>310</v>
      </c>
      <c r="E363" s="251" t="s">
        <v>619</v>
      </c>
      <c r="F363" s="252" t="s">
        <v>620</v>
      </c>
      <c r="G363" s="253" t="s">
        <v>230</v>
      </c>
      <c r="H363" s="254">
        <v>53.146999999999998</v>
      </c>
      <c r="I363" s="255"/>
      <c r="J363" s="256">
        <f>ROUND(I363*H363,2)</f>
        <v>0</v>
      </c>
      <c r="K363" s="252" t="s">
        <v>130</v>
      </c>
      <c r="L363" s="257"/>
      <c r="M363" s="258" t="s">
        <v>19</v>
      </c>
      <c r="N363" s="259" t="s">
        <v>42</v>
      </c>
      <c r="O363" s="85"/>
      <c r="P363" s="214">
        <f>O363*H363</f>
        <v>0</v>
      </c>
      <c r="Q363" s="214">
        <v>0.0047999999999999996</v>
      </c>
      <c r="R363" s="214">
        <f>Q363*H363</f>
        <v>0.25510559999999999</v>
      </c>
      <c r="S363" s="214">
        <v>0</v>
      </c>
      <c r="T363" s="21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6" t="s">
        <v>390</v>
      </c>
      <c r="AT363" s="216" t="s">
        <v>310</v>
      </c>
      <c r="AU363" s="216" t="s">
        <v>81</v>
      </c>
      <c r="AY363" s="18" t="s">
        <v>123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8" t="s">
        <v>79</v>
      </c>
      <c r="BK363" s="217">
        <f>ROUND(I363*H363,2)</f>
        <v>0</v>
      </c>
      <c r="BL363" s="18" t="s">
        <v>279</v>
      </c>
      <c r="BM363" s="216" t="s">
        <v>621</v>
      </c>
    </row>
    <row r="364" s="13" customFormat="1">
      <c r="A364" s="13"/>
      <c r="B364" s="227"/>
      <c r="C364" s="228"/>
      <c r="D364" s="229" t="s">
        <v>203</v>
      </c>
      <c r="E364" s="228"/>
      <c r="F364" s="231" t="s">
        <v>622</v>
      </c>
      <c r="G364" s="228"/>
      <c r="H364" s="232">
        <v>53.146999999999998</v>
      </c>
      <c r="I364" s="233"/>
      <c r="J364" s="228"/>
      <c r="K364" s="228"/>
      <c r="L364" s="234"/>
      <c r="M364" s="235"/>
      <c r="N364" s="236"/>
      <c r="O364" s="236"/>
      <c r="P364" s="236"/>
      <c r="Q364" s="236"/>
      <c r="R364" s="236"/>
      <c r="S364" s="236"/>
      <c r="T364" s="237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8" t="s">
        <v>203</v>
      </c>
      <c r="AU364" s="238" t="s">
        <v>81</v>
      </c>
      <c r="AV364" s="13" t="s">
        <v>81</v>
      </c>
      <c r="AW364" s="13" t="s">
        <v>4</v>
      </c>
      <c r="AX364" s="13" t="s">
        <v>79</v>
      </c>
      <c r="AY364" s="238" t="s">
        <v>123</v>
      </c>
    </row>
    <row r="365" s="2" customFormat="1" ht="16.5" customHeight="1">
      <c r="A365" s="39"/>
      <c r="B365" s="40"/>
      <c r="C365" s="205" t="s">
        <v>623</v>
      </c>
      <c r="D365" s="205" t="s">
        <v>126</v>
      </c>
      <c r="E365" s="206" t="s">
        <v>624</v>
      </c>
      <c r="F365" s="207" t="s">
        <v>625</v>
      </c>
      <c r="G365" s="208" t="s">
        <v>230</v>
      </c>
      <c r="H365" s="209">
        <v>10.09</v>
      </c>
      <c r="I365" s="210"/>
      <c r="J365" s="211">
        <f>ROUND(I365*H365,2)</f>
        <v>0</v>
      </c>
      <c r="K365" s="207" t="s">
        <v>130</v>
      </c>
      <c r="L365" s="45"/>
      <c r="M365" s="212" t="s">
        <v>19</v>
      </c>
      <c r="N365" s="213" t="s">
        <v>42</v>
      </c>
      <c r="O365" s="85"/>
      <c r="P365" s="214">
        <f>O365*H365</f>
        <v>0</v>
      </c>
      <c r="Q365" s="214">
        <v>0.00040000000000000002</v>
      </c>
      <c r="R365" s="214">
        <f>Q365*H365</f>
        <v>0.0040360000000000005</v>
      </c>
      <c r="S365" s="214">
        <v>0</v>
      </c>
      <c r="T365" s="21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6" t="s">
        <v>279</v>
      </c>
      <c r="AT365" s="216" t="s">
        <v>126</v>
      </c>
      <c r="AU365" s="216" t="s">
        <v>81</v>
      </c>
      <c r="AY365" s="18" t="s">
        <v>123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8" t="s">
        <v>79</v>
      </c>
      <c r="BK365" s="217">
        <f>ROUND(I365*H365,2)</f>
        <v>0</v>
      </c>
      <c r="BL365" s="18" t="s">
        <v>279</v>
      </c>
      <c r="BM365" s="216" t="s">
        <v>626</v>
      </c>
    </row>
    <row r="366" s="2" customFormat="1">
      <c r="A366" s="39"/>
      <c r="B366" s="40"/>
      <c r="C366" s="41"/>
      <c r="D366" s="218" t="s">
        <v>133</v>
      </c>
      <c r="E366" s="41"/>
      <c r="F366" s="219" t="s">
        <v>627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133</v>
      </c>
      <c r="AU366" s="18" t="s">
        <v>81</v>
      </c>
    </row>
    <row r="367" s="13" customFormat="1">
      <c r="A367" s="13"/>
      <c r="B367" s="227"/>
      <c r="C367" s="228"/>
      <c r="D367" s="229" t="s">
        <v>203</v>
      </c>
      <c r="E367" s="230" t="s">
        <v>19</v>
      </c>
      <c r="F367" s="231" t="s">
        <v>245</v>
      </c>
      <c r="G367" s="228"/>
      <c r="H367" s="232">
        <v>0.31</v>
      </c>
      <c r="I367" s="233"/>
      <c r="J367" s="228"/>
      <c r="K367" s="228"/>
      <c r="L367" s="234"/>
      <c r="M367" s="235"/>
      <c r="N367" s="236"/>
      <c r="O367" s="236"/>
      <c r="P367" s="236"/>
      <c r="Q367" s="236"/>
      <c r="R367" s="236"/>
      <c r="S367" s="236"/>
      <c r="T367" s="23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8" t="s">
        <v>203</v>
      </c>
      <c r="AU367" s="238" t="s">
        <v>81</v>
      </c>
      <c r="AV367" s="13" t="s">
        <v>81</v>
      </c>
      <c r="AW367" s="13" t="s">
        <v>33</v>
      </c>
      <c r="AX367" s="13" t="s">
        <v>71</v>
      </c>
      <c r="AY367" s="238" t="s">
        <v>123</v>
      </c>
    </row>
    <row r="368" s="13" customFormat="1">
      <c r="A368" s="13"/>
      <c r="B368" s="227"/>
      <c r="C368" s="228"/>
      <c r="D368" s="229" t="s">
        <v>203</v>
      </c>
      <c r="E368" s="230" t="s">
        <v>19</v>
      </c>
      <c r="F368" s="231" t="s">
        <v>609</v>
      </c>
      <c r="G368" s="228"/>
      <c r="H368" s="232">
        <v>9.7799999999999994</v>
      </c>
      <c r="I368" s="233"/>
      <c r="J368" s="228"/>
      <c r="K368" s="228"/>
      <c r="L368" s="234"/>
      <c r="M368" s="235"/>
      <c r="N368" s="236"/>
      <c r="O368" s="236"/>
      <c r="P368" s="236"/>
      <c r="Q368" s="236"/>
      <c r="R368" s="236"/>
      <c r="S368" s="236"/>
      <c r="T368" s="23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8" t="s">
        <v>203</v>
      </c>
      <c r="AU368" s="238" t="s">
        <v>81</v>
      </c>
      <c r="AV368" s="13" t="s">
        <v>81</v>
      </c>
      <c r="AW368" s="13" t="s">
        <v>33</v>
      </c>
      <c r="AX368" s="13" t="s">
        <v>71</v>
      </c>
      <c r="AY368" s="238" t="s">
        <v>123</v>
      </c>
    </row>
    <row r="369" s="14" customFormat="1">
      <c r="A369" s="14"/>
      <c r="B369" s="239"/>
      <c r="C369" s="240"/>
      <c r="D369" s="229" t="s">
        <v>203</v>
      </c>
      <c r="E369" s="241" t="s">
        <v>19</v>
      </c>
      <c r="F369" s="242" t="s">
        <v>294</v>
      </c>
      <c r="G369" s="240"/>
      <c r="H369" s="243">
        <v>10.09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9" t="s">
        <v>203</v>
      </c>
      <c r="AU369" s="249" t="s">
        <v>81</v>
      </c>
      <c r="AV369" s="14" t="s">
        <v>147</v>
      </c>
      <c r="AW369" s="14" t="s">
        <v>33</v>
      </c>
      <c r="AX369" s="14" t="s">
        <v>79</v>
      </c>
      <c r="AY369" s="249" t="s">
        <v>123</v>
      </c>
    </row>
    <row r="370" s="2" customFormat="1" ht="24.15" customHeight="1">
      <c r="A370" s="39"/>
      <c r="B370" s="40"/>
      <c r="C370" s="250" t="s">
        <v>628</v>
      </c>
      <c r="D370" s="250" t="s">
        <v>310</v>
      </c>
      <c r="E370" s="251" t="s">
        <v>619</v>
      </c>
      <c r="F370" s="252" t="s">
        <v>620</v>
      </c>
      <c r="G370" s="253" t="s">
        <v>230</v>
      </c>
      <c r="H370" s="254">
        <v>12.32</v>
      </c>
      <c r="I370" s="255"/>
      <c r="J370" s="256">
        <f>ROUND(I370*H370,2)</f>
        <v>0</v>
      </c>
      <c r="K370" s="252" t="s">
        <v>130</v>
      </c>
      <c r="L370" s="257"/>
      <c r="M370" s="258" t="s">
        <v>19</v>
      </c>
      <c r="N370" s="259" t="s">
        <v>42</v>
      </c>
      <c r="O370" s="85"/>
      <c r="P370" s="214">
        <f>O370*H370</f>
        <v>0</v>
      </c>
      <c r="Q370" s="214">
        <v>0.0047999999999999996</v>
      </c>
      <c r="R370" s="214">
        <f>Q370*H370</f>
        <v>0.059135999999999994</v>
      </c>
      <c r="S370" s="214">
        <v>0</v>
      </c>
      <c r="T370" s="21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6" t="s">
        <v>390</v>
      </c>
      <c r="AT370" s="216" t="s">
        <v>310</v>
      </c>
      <c r="AU370" s="216" t="s">
        <v>81</v>
      </c>
      <c r="AY370" s="18" t="s">
        <v>123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8" t="s">
        <v>79</v>
      </c>
      <c r="BK370" s="217">
        <f>ROUND(I370*H370,2)</f>
        <v>0</v>
      </c>
      <c r="BL370" s="18" t="s">
        <v>279</v>
      </c>
      <c r="BM370" s="216" t="s">
        <v>629</v>
      </c>
    </row>
    <row r="371" s="13" customFormat="1">
      <c r="A371" s="13"/>
      <c r="B371" s="227"/>
      <c r="C371" s="228"/>
      <c r="D371" s="229" t="s">
        <v>203</v>
      </c>
      <c r="E371" s="228"/>
      <c r="F371" s="231" t="s">
        <v>630</v>
      </c>
      <c r="G371" s="228"/>
      <c r="H371" s="232">
        <v>12.32</v>
      </c>
      <c r="I371" s="233"/>
      <c r="J371" s="228"/>
      <c r="K371" s="228"/>
      <c r="L371" s="234"/>
      <c r="M371" s="235"/>
      <c r="N371" s="236"/>
      <c r="O371" s="236"/>
      <c r="P371" s="236"/>
      <c r="Q371" s="236"/>
      <c r="R371" s="236"/>
      <c r="S371" s="236"/>
      <c r="T371" s="23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8" t="s">
        <v>203</v>
      </c>
      <c r="AU371" s="238" t="s">
        <v>81</v>
      </c>
      <c r="AV371" s="13" t="s">
        <v>81</v>
      </c>
      <c r="AW371" s="13" t="s">
        <v>4</v>
      </c>
      <c r="AX371" s="13" t="s">
        <v>79</v>
      </c>
      <c r="AY371" s="238" t="s">
        <v>123</v>
      </c>
    </row>
    <row r="372" s="2" customFormat="1" ht="24.15" customHeight="1">
      <c r="A372" s="39"/>
      <c r="B372" s="40"/>
      <c r="C372" s="205" t="s">
        <v>631</v>
      </c>
      <c r="D372" s="205" t="s">
        <v>126</v>
      </c>
      <c r="E372" s="206" t="s">
        <v>632</v>
      </c>
      <c r="F372" s="207" t="s">
        <v>633</v>
      </c>
      <c r="G372" s="208" t="s">
        <v>224</v>
      </c>
      <c r="H372" s="209">
        <v>0.35499999999999998</v>
      </c>
      <c r="I372" s="210"/>
      <c r="J372" s="211">
        <f>ROUND(I372*H372,2)</f>
        <v>0</v>
      </c>
      <c r="K372" s="207" t="s">
        <v>130</v>
      </c>
      <c r="L372" s="45"/>
      <c r="M372" s="212" t="s">
        <v>19</v>
      </c>
      <c r="N372" s="213" t="s">
        <v>42</v>
      </c>
      <c r="O372" s="85"/>
      <c r="P372" s="214">
        <f>O372*H372</f>
        <v>0</v>
      </c>
      <c r="Q372" s="214">
        <v>0</v>
      </c>
      <c r="R372" s="214">
        <f>Q372*H372</f>
        <v>0</v>
      </c>
      <c r="S372" s="214">
        <v>0</v>
      </c>
      <c r="T372" s="21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6" t="s">
        <v>279</v>
      </c>
      <c r="AT372" s="216" t="s">
        <v>126</v>
      </c>
      <c r="AU372" s="216" t="s">
        <v>81</v>
      </c>
      <c r="AY372" s="18" t="s">
        <v>123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79</v>
      </c>
      <c r="BK372" s="217">
        <f>ROUND(I372*H372,2)</f>
        <v>0</v>
      </c>
      <c r="BL372" s="18" t="s">
        <v>279</v>
      </c>
      <c r="BM372" s="216" t="s">
        <v>634</v>
      </c>
    </row>
    <row r="373" s="2" customFormat="1">
      <c r="A373" s="39"/>
      <c r="B373" s="40"/>
      <c r="C373" s="41"/>
      <c r="D373" s="218" t="s">
        <v>133</v>
      </c>
      <c r="E373" s="41"/>
      <c r="F373" s="219" t="s">
        <v>635</v>
      </c>
      <c r="G373" s="41"/>
      <c r="H373" s="41"/>
      <c r="I373" s="220"/>
      <c r="J373" s="41"/>
      <c r="K373" s="41"/>
      <c r="L373" s="45"/>
      <c r="M373" s="221"/>
      <c r="N373" s="222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133</v>
      </c>
      <c r="AU373" s="18" t="s">
        <v>81</v>
      </c>
    </row>
    <row r="374" s="2" customFormat="1" ht="33" customHeight="1">
      <c r="A374" s="39"/>
      <c r="B374" s="40"/>
      <c r="C374" s="205" t="s">
        <v>636</v>
      </c>
      <c r="D374" s="205" t="s">
        <v>126</v>
      </c>
      <c r="E374" s="206" t="s">
        <v>637</v>
      </c>
      <c r="F374" s="207" t="s">
        <v>638</v>
      </c>
      <c r="G374" s="208" t="s">
        <v>224</v>
      </c>
      <c r="H374" s="209">
        <v>0.35499999999999998</v>
      </c>
      <c r="I374" s="210"/>
      <c r="J374" s="211">
        <f>ROUND(I374*H374,2)</f>
        <v>0</v>
      </c>
      <c r="K374" s="207" t="s">
        <v>130</v>
      </c>
      <c r="L374" s="45"/>
      <c r="M374" s="212" t="s">
        <v>19</v>
      </c>
      <c r="N374" s="213" t="s">
        <v>42</v>
      </c>
      <c r="O374" s="85"/>
      <c r="P374" s="214">
        <f>O374*H374</f>
        <v>0</v>
      </c>
      <c r="Q374" s="214">
        <v>0</v>
      </c>
      <c r="R374" s="214">
        <f>Q374*H374</f>
        <v>0</v>
      </c>
      <c r="S374" s="214">
        <v>0</v>
      </c>
      <c r="T374" s="21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6" t="s">
        <v>279</v>
      </c>
      <c r="AT374" s="216" t="s">
        <v>126</v>
      </c>
      <c r="AU374" s="216" t="s">
        <v>81</v>
      </c>
      <c r="AY374" s="18" t="s">
        <v>123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8" t="s">
        <v>79</v>
      </c>
      <c r="BK374" s="217">
        <f>ROUND(I374*H374,2)</f>
        <v>0</v>
      </c>
      <c r="BL374" s="18" t="s">
        <v>279</v>
      </c>
      <c r="BM374" s="216" t="s">
        <v>639</v>
      </c>
    </row>
    <row r="375" s="2" customFormat="1">
      <c r="A375" s="39"/>
      <c r="B375" s="40"/>
      <c r="C375" s="41"/>
      <c r="D375" s="218" t="s">
        <v>133</v>
      </c>
      <c r="E375" s="41"/>
      <c r="F375" s="219" t="s">
        <v>640</v>
      </c>
      <c r="G375" s="41"/>
      <c r="H375" s="41"/>
      <c r="I375" s="220"/>
      <c r="J375" s="41"/>
      <c r="K375" s="41"/>
      <c r="L375" s="45"/>
      <c r="M375" s="221"/>
      <c r="N375" s="222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133</v>
      </c>
      <c r="AU375" s="18" t="s">
        <v>81</v>
      </c>
    </row>
    <row r="376" s="12" customFormat="1" ht="22.8" customHeight="1">
      <c r="A376" s="12"/>
      <c r="B376" s="189"/>
      <c r="C376" s="190"/>
      <c r="D376" s="191" t="s">
        <v>70</v>
      </c>
      <c r="E376" s="203" t="s">
        <v>641</v>
      </c>
      <c r="F376" s="203" t="s">
        <v>642</v>
      </c>
      <c r="G376" s="190"/>
      <c r="H376" s="190"/>
      <c r="I376" s="193"/>
      <c r="J376" s="204">
        <f>BK376</f>
        <v>0</v>
      </c>
      <c r="K376" s="190"/>
      <c r="L376" s="195"/>
      <c r="M376" s="196"/>
      <c r="N376" s="197"/>
      <c r="O376" s="197"/>
      <c r="P376" s="198">
        <f>SUM(P377:P385)</f>
        <v>0</v>
      </c>
      <c r="Q376" s="197"/>
      <c r="R376" s="198">
        <f>SUM(R377:R385)</f>
        <v>0.083721599999999993</v>
      </c>
      <c r="S376" s="197"/>
      <c r="T376" s="199">
        <f>SUM(T377:T385)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00" t="s">
        <v>81</v>
      </c>
      <c r="AT376" s="201" t="s">
        <v>70</v>
      </c>
      <c r="AU376" s="201" t="s">
        <v>79</v>
      </c>
      <c r="AY376" s="200" t="s">
        <v>123</v>
      </c>
      <c r="BK376" s="202">
        <f>SUM(BK377:BK385)</f>
        <v>0</v>
      </c>
    </row>
    <row r="377" s="2" customFormat="1" ht="24.15" customHeight="1">
      <c r="A377" s="39"/>
      <c r="B377" s="40"/>
      <c r="C377" s="205" t="s">
        <v>643</v>
      </c>
      <c r="D377" s="205" t="s">
        <v>126</v>
      </c>
      <c r="E377" s="206" t="s">
        <v>644</v>
      </c>
      <c r="F377" s="207" t="s">
        <v>645</v>
      </c>
      <c r="G377" s="208" t="s">
        <v>230</v>
      </c>
      <c r="H377" s="209">
        <v>45.600000000000001</v>
      </c>
      <c r="I377" s="210"/>
      <c r="J377" s="211">
        <f>ROUND(I377*H377,2)</f>
        <v>0</v>
      </c>
      <c r="K377" s="207" t="s">
        <v>130</v>
      </c>
      <c r="L377" s="45"/>
      <c r="M377" s="212" t="s">
        <v>19</v>
      </c>
      <c r="N377" s="213" t="s">
        <v>42</v>
      </c>
      <c r="O377" s="85"/>
      <c r="P377" s="214">
        <f>O377*H377</f>
        <v>0</v>
      </c>
      <c r="Q377" s="214">
        <v>0</v>
      </c>
      <c r="R377" s="214">
        <f>Q377*H377</f>
        <v>0</v>
      </c>
      <c r="S377" s="214">
        <v>0</v>
      </c>
      <c r="T377" s="21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6" t="s">
        <v>279</v>
      </c>
      <c r="AT377" s="216" t="s">
        <v>126</v>
      </c>
      <c r="AU377" s="216" t="s">
        <v>81</v>
      </c>
      <c r="AY377" s="18" t="s">
        <v>123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8" t="s">
        <v>79</v>
      </c>
      <c r="BK377" s="217">
        <f>ROUND(I377*H377,2)</f>
        <v>0</v>
      </c>
      <c r="BL377" s="18" t="s">
        <v>279</v>
      </c>
      <c r="BM377" s="216" t="s">
        <v>646</v>
      </c>
    </row>
    <row r="378" s="2" customFormat="1">
      <c r="A378" s="39"/>
      <c r="B378" s="40"/>
      <c r="C378" s="41"/>
      <c r="D378" s="218" t="s">
        <v>133</v>
      </c>
      <c r="E378" s="41"/>
      <c r="F378" s="219" t="s">
        <v>647</v>
      </c>
      <c r="G378" s="41"/>
      <c r="H378" s="41"/>
      <c r="I378" s="220"/>
      <c r="J378" s="41"/>
      <c r="K378" s="41"/>
      <c r="L378" s="45"/>
      <c r="M378" s="221"/>
      <c r="N378" s="222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133</v>
      </c>
      <c r="AU378" s="18" t="s">
        <v>81</v>
      </c>
    </row>
    <row r="379" s="13" customFormat="1">
      <c r="A379" s="13"/>
      <c r="B379" s="227"/>
      <c r="C379" s="228"/>
      <c r="D379" s="229" t="s">
        <v>203</v>
      </c>
      <c r="E379" s="230" t="s">
        <v>19</v>
      </c>
      <c r="F379" s="231" t="s">
        <v>598</v>
      </c>
      <c r="G379" s="228"/>
      <c r="H379" s="232">
        <v>45.600000000000001</v>
      </c>
      <c r="I379" s="233"/>
      <c r="J379" s="228"/>
      <c r="K379" s="228"/>
      <c r="L379" s="234"/>
      <c r="M379" s="235"/>
      <c r="N379" s="236"/>
      <c r="O379" s="236"/>
      <c r="P379" s="236"/>
      <c r="Q379" s="236"/>
      <c r="R379" s="236"/>
      <c r="S379" s="236"/>
      <c r="T379" s="23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8" t="s">
        <v>203</v>
      </c>
      <c r="AU379" s="238" t="s">
        <v>81</v>
      </c>
      <c r="AV379" s="13" t="s">
        <v>81</v>
      </c>
      <c r="AW379" s="13" t="s">
        <v>33</v>
      </c>
      <c r="AX379" s="13" t="s">
        <v>79</v>
      </c>
      <c r="AY379" s="238" t="s">
        <v>123</v>
      </c>
    </row>
    <row r="380" s="2" customFormat="1" ht="16.5" customHeight="1">
      <c r="A380" s="39"/>
      <c r="B380" s="40"/>
      <c r="C380" s="250" t="s">
        <v>648</v>
      </c>
      <c r="D380" s="250" t="s">
        <v>310</v>
      </c>
      <c r="E380" s="251" t="s">
        <v>649</v>
      </c>
      <c r="F380" s="252" t="s">
        <v>650</v>
      </c>
      <c r="G380" s="253" t="s">
        <v>230</v>
      </c>
      <c r="H380" s="254">
        <v>93.024000000000001</v>
      </c>
      <c r="I380" s="255"/>
      <c r="J380" s="256">
        <f>ROUND(I380*H380,2)</f>
        <v>0</v>
      </c>
      <c r="K380" s="252" t="s">
        <v>130</v>
      </c>
      <c r="L380" s="257"/>
      <c r="M380" s="258" t="s">
        <v>19</v>
      </c>
      <c r="N380" s="259" t="s">
        <v>42</v>
      </c>
      <c r="O380" s="85"/>
      <c r="P380" s="214">
        <f>O380*H380</f>
        <v>0</v>
      </c>
      <c r="Q380" s="214">
        <v>0.00089999999999999998</v>
      </c>
      <c r="R380" s="214">
        <f>Q380*H380</f>
        <v>0.083721599999999993</v>
      </c>
      <c r="S380" s="214">
        <v>0</v>
      </c>
      <c r="T380" s="215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16" t="s">
        <v>390</v>
      </c>
      <c r="AT380" s="216" t="s">
        <v>310</v>
      </c>
      <c r="AU380" s="216" t="s">
        <v>81</v>
      </c>
      <c r="AY380" s="18" t="s">
        <v>123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8" t="s">
        <v>79</v>
      </c>
      <c r="BK380" s="217">
        <f>ROUND(I380*H380,2)</f>
        <v>0</v>
      </c>
      <c r="BL380" s="18" t="s">
        <v>279</v>
      </c>
      <c r="BM380" s="216" t="s">
        <v>651</v>
      </c>
    </row>
    <row r="381" s="13" customFormat="1">
      <c r="A381" s="13"/>
      <c r="B381" s="227"/>
      <c r="C381" s="228"/>
      <c r="D381" s="229" t="s">
        <v>203</v>
      </c>
      <c r="E381" s="228"/>
      <c r="F381" s="231" t="s">
        <v>652</v>
      </c>
      <c r="G381" s="228"/>
      <c r="H381" s="232">
        <v>93.024000000000001</v>
      </c>
      <c r="I381" s="233"/>
      <c r="J381" s="228"/>
      <c r="K381" s="228"/>
      <c r="L381" s="234"/>
      <c r="M381" s="235"/>
      <c r="N381" s="236"/>
      <c r="O381" s="236"/>
      <c r="P381" s="236"/>
      <c r="Q381" s="236"/>
      <c r="R381" s="236"/>
      <c r="S381" s="236"/>
      <c r="T381" s="23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8" t="s">
        <v>203</v>
      </c>
      <c r="AU381" s="238" t="s">
        <v>81</v>
      </c>
      <c r="AV381" s="13" t="s">
        <v>81</v>
      </c>
      <c r="AW381" s="13" t="s">
        <v>4</v>
      </c>
      <c r="AX381" s="13" t="s">
        <v>79</v>
      </c>
      <c r="AY381" s="238" t="s">
        <v>123</v>
      </c>
    </row>
    <row r="382" s="2" customFormat="1" ht="24.15" customHeight="1">
      <c r="A382" s="39"/>
      <c r="B382" s="40"/>
      <c r="C382" s="205" t="s">
        <v>653</v>
      </c>
      <c r="D382" s="205" t="s">
        <v>126</v>
      </c>
      <c r="E382" s="206" t="s">
        <v>654</v>
      </c>
      <c r="F382" s="207" t="s">
        <v>655</v>
      </c>
      <c r="G382" s="208" t="s">
        <v>224</v>
      </c>
      <c r="H382" s="209">
        <v>0.084000000000000005</v>
      </c>
      <c r="I382" s="210"/>
      <c r="J382" s="211">
        <f>ROUND(I382*H382,2)</f>
        <v>0</v>
      </c>
      <c r="K382" s="207" t="s">
        <v>130</v>
      </c>
      <c r="L382" s="45"/>
      <c r="M382" s="212" t="s">
        <v>19</v>
      </c>
      <c r="N382" s="213" t="s">
        <v>42</v>
      </c>
      <c r="O382" s="85"/>
      <c r="P382" s="214">
        <f>O382*H382</f>
        <v>0</v>
      </c>
      <c r="Q382" s="214">
        <v>0</v>
      </c>
      <c r="R382" s="214">
        <f>Q382*H382</f>
        <v>0</v>
      </c>
      <c r="S382" s="214">
        <v>0</v>
      </c>
      <c r="T382" s="21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6" t="s">
        <v>279</v>
      </c>
      <c r="AT382" s="216" t="s">
        <v>126</v>
      </c>
      <c r="AU382" s="216" t="s">
        <v>81</v>
      </c>
      <c r="AY382" s="18" t="s">
        <v>123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8" t="s">
        <v>79</v>
      </c>
      <c r="BK382" s="217">
        <f>ROUND(I382*H382,2)</f>
        <v>0</v>
      </c>
      <c r="BL382" s="18" t="s">
        <v>279</v>
      </c>
      <c r="BM382" s="216" t="s">
        <v>656</v>
      </c>
    </row>
    <row r="383" s="2" customFormat="1">
      <c r="A383" s="39"/>
      <c r="B383" s="40"/>
      <c r="C383" s="41"/>
      <c r="D383" s="218" t="s">
        <v>133</v>
      </c>
      <c r="E383" s="41"/>
      <c r="F383" s="219" t="s">
        <v>657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133</v>
      </c>
      <c r="AU383" s="18" t="s">
        <v>81</v>
      </c>
    </row>
    <row r="384" s="2" customFormat="1" ht="24.15" customHeight="1">
      <c r="A384" s="39"/>
      <c r="B384" s="40"/>
      <c r="C384" s="205" t="s">
        <v>658</v>
      </c>
      <c r="D384" s="205" t="s">
        <v>126</v>
      </c>
      <c r="E384" s="206" t="s">
        <v>659</v>
      </c>
      <c r="F384" s="207" t="s">
        <v>660</v>
      </c>
      <c r="G384" s="208" t="s">
        <v>224</v>
      </c>
      <c r="H384" s="209">
        <v>0.084000000000000005</v>
      </c>
      <c r="I384" s="210"/>
      <c r="J384" s="211">
        <f>ROUND(I384*H384,2)</f>
        <v>0</v>
      </c>
      <c r="K384" s="207" t="s">
        <v>130</v>
      </c>
      <c r="L384" s="45"/>
      <c r="M384" s="212" t="s">
        <v>19</v>
      </c>
      <c r="N384" s="213" t="s">
        <v>42</v>
      </c>
      <c r="O384" s="85"/>
      <c r="P384" s="214">
        <f>O384*H384</f>
        <v>0</v>
      </c>
      <c r="Q384" s="214">
        <v>0</v>
      </c>
      <c r="R384" s="214">
        <f>Q384*H384</f>
        <v>0</v>
      </c>
      <c r="S384" s="214">
        <v>0</v>
      </c>
      <c r="T384" s="215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6" t="s">
        <v>279</v>
      </c>
      <c r="AT384" s="216" t="s">
        <v>126</v>
      </c>
      <c r="AU384" s="216" t="s">
        <v>81</v>
      </c>
      <c r="AY384" s="18" t="s">
        <v>123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8" t="s">
        <v>79</v>
      </c>
      <c r="BK384" s="217">
        <f>ROUND(I384*H384,2)</f>
        <v>0</v>
      </c>
      <c r="BL384" s="18" t="s">
        <v>279</v>
      </c>
      <c r="BM384" s="216" t="s">
        <v>661</v>
      </c>
    </row>
    <row r="385" s="2" customFormat="1">
      <c r="A385" s="39"/>
      <c r="B385" s="40"/>
      <c r="C385" s="41"/>
      <c r="D385" s="218" t="s">
        <v>133</v>
      </c>
      <c r="E385" s="41"/>
      <c r="F385" s="219" t="s">
        <v>662</v>
      </c>
      <c r="G385" s="41"/>
      <c r="H385" s="41"/>
      <c r="I385" s="220"/>
      <c r="J385" s="41"/>
      <c r="K385" s="41"/>
      <c r="L385" s="45"/>
      <c r="M385" s="221"/>
      <c r="N385" s="222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133</v>
      </c>
      <c r="AU385" s="18" t="s">
        <v>81</v>
      </c>
    </row>
    <row r="386" s="12" customFormat="1" ht="22.8" customHeight="1">
      <c r="A386" s="12"/>
      <c r="B386" s="189"/>
      <c r="C386" s="190"/>
      <c r="D386" s="191" t="s">
        <v>70</v>
      </c>
      <c r="E386" s="203" t="s">
        <v>663</v>
      </c>
      <c r="F386" s="203" t="s">
        <v>664</v>
      </c>
      <c r="G386" s="190"/>
      <c r="H386" s="190"/>
      <c r="I386" s="193"/>
      <c r="J386" s="204">
        <f>BK386</f>
        <v>0</v>
      </c>
      <c r="K386" s="190"/>
      <c r="L386" s="195"/>
      <c r="M386" s="196"/>
      <c r="N386" s="197"/>
      <c r="O386" s="197"/>
      <c r="P386" s="198">
        <f>SUM(P387:P389)</f>
        <v>0</v>
      </c>
      <c r="Q386" s="197"/>
      <c r="R386" s="198">
        <f>SUM(R387:R389)</f>
        <v>0</v>
      </c>
      <c r="S386" s="197"/>
      <c r="T386" s="199">
        <f>SUM(T387:T389)</f>
        <v>0.15173999999999999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00" t="s">
        <v>81</v>
      </c>
      <c r="AT386" s="201" t="s">
        <v>70</v>
      </c>
      <c r="AU386" s="201" t="s">
        <v>79</v>
      </c>
      <c r="AY386" s="200" t="s">
        <v>123</v>
      </c>
      <c r="BK386" s="202">
        <f>SUM(BK387:BK389)</f>
        <v>0</v>
      </c>
    </row>
    <row r="387" s="2" customFormat="1" ht="16.5" customHeight="1">
      <c r="A387" s="39"/>
      <c r="B387" s="40"/>
      <c r="C387" s="205" t="s">
        <v>665</v>
      </c>
      <c r="D387" s="205" t="s">
        <v>126</v>
      </c>
      <c r="E387" s="206" t="s">
        <v>666</v>
      </c>
      <c r="F387" s="207" t="s">
        <v>667</v>
      </c>
      <c r="G387" s="208" t="s">
        <v>230</v>
      </c>
      <c r="H387" s="209">
        <v>8.4299999999999997</v>
      </c>
      <c r="I387" s="210"/>
      <c r="J387" s="211">
        <f>ROUND(I387*H387,2)</f>
        <v>0</v>
      </c>
      <c r="K387" s="207" t="s">
        <v>130</v>
      </c>
      <c r="L387" s="45"/>
      <c r="M387" s="212" t="s">
        <v>19</v>
      </c>
      <c r="N387" s="213" t="s">
        <v>42</v>
      </c>
      <c r="O387" s="85"/>
      <c r="P387" s="214">
        <f>O387*H387</f>
        <v>0</v>
      </c>
      <c r="Q387" s="214">
        <v>0</v>
      </c>
      <c r="R387" s="214">
        <f>Q387*H387</f>
        <v>0</v>
      </c>
      <c r="S387" s="214">
        <v>0.017999999999999999</v>
      </c>
      <c r="T387" s="215">
        <f>S387*H387</f>
        <v>0.15173999999999999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6" t="s">
        <v>279</v>
      </c>
      <c r="AT387" s="216" t="s">
        <v>126</v>
      </c>
      <c r="AU387" s="216" t="s">
        <v>81</v>
      </c>
      <c r="AY387" s="18" t="s">
        <v>123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8" t="s">
        <v>79</v>
      </c>
      <c r="BK387" s="217">
        <f>ROUND(I387*H387,2)</f>
        <v>0</v>
      </c>
      <c r="BL387" s="18" t="s">
        <v>279</v>
      </c>
      <c r="BM387" s="216" t="s">
        <v>668</v>
      </c>
    </row>
    <row r="388" s="2" customFormat="1">
      <c r="A388" s="39"/>
      <c r="B388" s="40"/>
      <c r="C388" s="41"/>
      <c r="D388" s="218" t="s">
        <v>133</v>
      </c>
      <c r="E388" s="41"/>
      <c r="F388" s="219" t="s">
        <v>669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133</v>
      </c>
      <c r="AU388" s="18" t="s">
        <v>81</v>
      </c>
    </row>
    <row r="389" s="13" customFormat="1">
      <c r="A389" s="13"/>
      <c r="B389" s="227"/>
      <c r="C389" s="228"/>
      <c r="D389" s="229" t="s">
        <v>203</v>
      </c>
      <c r="E389" s="230" t="s">
        <v>19</v>
      </c>
      <c r="F389" s="231" t="s">
        <v>670</v>
      </c>
      <c r="G389" s="228"/>
      <c r="H389" s="232">
        <v>8.4299999999999997</v>
      </c>
      <c r="I389" s="233"/>
      <c r="J389" s="228"/>
      <c r="K389" s="228"/>
      <c r="L389" s="234"/>
      <c r="M389" s="235"/>
      <c r="N389" s="236"/>
      <c r="O389" s="236"/>
      <c r="P389" s="236"/>
      <c r="Q389" s="236"/>
      <c r="R389" s="236"/>
      <c r="S389" s="236"/>
      <c r="T389" s="23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8" t="s">
        <v>203</v>
      </c>
      <c r="AU389" s="238" t="s">
        <v>81</v>
      </c>
      <c r="AV389" s="13" t="s">
        <v>81</v>
      </c>
      <c r="AW389" s="13" t="s">
        <v>33</v>
      </c>
      <c r="AX389" s="13" t="s">
        <v>79</v>
      </c>
      <c r="AY389" s="238" t="s">
        <v>123</v>
      </c>
    </row>
    <row r="390" s="12" customFormat="1" ht="22.8" customHeight="1">
      <c r="A390" s="12"/>
      <c r="B390" s="189"/>
      <c r="C390" s="190"/>
      <c r="D390" s="191" t="s">
        <v>70</v>
      </c>
      <c r="E390" s="203" t="s">
        <v>671</v>
      </c>
      <c r="F390" s="203" t="s">
        <v>672</v>
      </c>
      <c r="G390" s="190"/>
      <c r="H390" s="190"/>
      <c r="I390" s="193"/>
      <c r="J390" s="204">
        <f>BK390</f>
        <v>0</v>
      </c>
      <c r="K390" s="190"/>
      <c r="L390" s="195"/>
      <c r="M390" s="196"/>
      <c r="N390" s="197"/>
      <c r="O390" s="197"/>
      <c r="P390" s="198">
        <f>SUM(P391:P424)</f>
        <v>0</v>
      </c>
      <c r="Q390" s="197"/>
      <c r="R390" s="198">
        <f>SUM(R391:R424)</f>
        <v>0.92134220999999994</v>
      </c>
      <c r="S390" s="197"/>
      <c r="T390" s="199">
        <f>SUM(T391:T424)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00" t="s">
        <v>81</v>
      </c>
      <c r="AT390" s="201" t="s">
        <v>70</v>
      </c>
      <c r="AU390" s="201" t="s">
        <v>79</v>
      </c>
      <c r="AY390" s="200" t="s">
        <v>123</v>
      </c>
      <c r="BK390" s="202">
        <f>SUM(BK391:BK424)</f>
        <v>0</v>
      </c>
    </row>
    <row r="391" s="2" customFormat="1" ht="37.8" customHeight="1">
      <c r="A391" s="39"/>
      <c r="B391" s="40"/>
      <c r="C391" s="205" t="s">
        <v>673</v>
      </c>
      <c r="D391" s="205" t="s">
        <v>126</v>
      </c>
      <c r="E391" s="206" t="s">
        <v>674</v>
      </c>
      <c r="F391" s="207" t="s">
        <v>675</v>
      </c>
      <c r="G391" s="208" t="s">
        <v>230</v>
      </c>
      <c r="H391" s="209">
        <v>4.21</v>
      </c>
      <c r="I391" s="210"/>
      <c r="J391" s="211">
        <f>ROUND(I391*H391,2)</f>
        <v>0</v>
      </c>
      <c r="K391" s="207" t="s">
        <v>130</v>
      </c>
      <c r="L391" s="45"/>
      <c r="M391" s="212" t="s">
        <v>19</v>
      </c>
      <c r="N391" s="213" t="s">
        <v>42</v>
      </c>
      <c r="O391" s="85"/>
      <c r="P391" s="214">
        <f>O391*H391</f>
        <v>0</v>
      </c>
      <c r="Q391" s="214">
        <v>0.02963</v>
      </c>
      <c r="R391" s="214">
        <f>Q391*H391</f>
        <v>0.1247423</v>
      </c>
      <c r="S391" s="214">
        <v>0</v>
      </c>
      <c r="T391" s="21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6" t="s">
        <v>279</v>
      </c>
      <c r="AT391" s="216" t="s">
        <v>126</v>
      </c>
      <c r="AU391" s="216" t="s">
        <v>81</v>
      </c>
      <c r="AY391" s="18" t="s">
        <v>123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8" t="s">
        <v>79</v>
      </c>
      <c r="BK391" s="217">
        <f>ROUND(I391*H391,2)</f>
        <v>0</v>
      </c>
      <c r="BL391" s="18" t="s">
        <v>279</v>
      </c>
      <c r="BM391" s="216" t="s">
        <v>676</v>
      </c>
    </row>
    <row r="392" s="2" customFormat="1">
      <c r="A392" s="39"/>
      <c r="B392" s="40"/>
      <c r="C392" s="41"/>
      <c r="D392" s="218" t="s">
        <v>133</v>
      </c>
      <c r="E392" s="41"/>
      <c r="F392" s="219" t="s">
        <v>677</v>
      </c>
      <c r="G392" s="41"/>
      <c r="H392" s="41"/>
      <c r="I392" s="220"/>
      <c r="J392" s="41"/>
      <c r="K392" s="41"/>
      <c r="L392" s="45"/>
      <c r="M392" s="221"/>
      <c r="N392" s="222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133</v>
      </c>
      <c r="AU392" s="18" t="s">
        <v>81</v>
      </c>
    </row>
    <row r="393" s="13" customFormat="1">
      <c r="A393" s="13"/>
      <c r="B393" s="227"/>
      <c r="C393" s="228"/>
      <c r="D393" s="229" t="s">
        <v>203</v>
      </c>
      <c r="E393" s="230" t="s">
        <v>19</v>
      </c>
      <c r="F393" s="231" t="s">
        <v>678</v>
      </c>
      <c r="G393" s="228"/>
      <c r="H393" s="232">
        <v>4.21</v>
      </c>
      <c r="I393" s="233"/>
      <c r="J393" s="228"/>
      <c r="K393" s="228"/>
      <c r="L393" s="234"/>
      <c r="M393" s="235"/>
      <c r="N393" s="236"/>
      <c r="O393" s="236"/>
      <c r="P393" s="236"/>
      <c r="Q393" s="236"/>
      <c r="R393" s="236"/>
      <c r="S393" s="236"/>
      <c r="T393" s="237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8" t="s">
        <v>203</v>
      </c>
      <c r="AU393" s="238" t="s">
        <v>81</v>
      </c>
      <c r="AV393" s="13" t="s">
        <v>81</v>
      </c>
      <c r="AW393" s="13" t="s">
        <v>33</v>
      </c>
      <c r="AX393" s="13" t="s">
        <v>79</v>
      </c>
      <c r="AY393" s="238" t="s">
        <v>123</v>
      </c>
    </row>
    <row r="394" s="2" customFormat="1" ht="24.15" customHeight="1">
      <c r="A394" s="39"/>
      <c r="B394" s="40"/>
      <c r="C394" s="205" t="s">
        <v>679</v>
      </c>
      <c r="D394" s="205" t="s">
        <v>126</v>
      </c>
      <c r="E394" s="206" t="s">
        <v>680</v>
      </c>
      <c r="F394" s="207" t="s">
        <v>681</v>
      </c>
      <c r="G394" s="208" t="s">
        <v>230</v>
      </c>
      <c r="H394" s="209">
        <v>4.21</v>
      </c>
      <c r="I394" s="210"/>
      <c r="J394" s="211">
        <f>ROUND(I394*H394,2)</f>
        <v>0</v>
      </c>
      <c r="K394" s="207" t="s">
        <v>130</v>
      </c>
      <c r="L394" s="45"/>
      <c r="M394" s="212" t="s">
        <v>19</v>
      </c>
      <c r="N394" s="213" t="s">
        <v>42</v>
      </c>
      <c r="O394" s="85"/>
      <c r="P394" s="214">
        <f>O394*H394</f>
        <v>0</v>
      </c>
      <c r="Q394" s="214">
        <v>0.00010000000000000001</v>
      </c>
      <c r="R394" s="214">
        <f>Q394*H394</f>
        <v>0.00042100000000000004</v>
      </c>
      <c r="S394" s="214">
        <v>0</v>
      </c>
      <c r="T394" s="21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6" t="s">
        <v>279</v>
      </c>
      <c r="AT394" s="216" t="s">
        <v>126</v>
      </c>
      <c r="AU394" s="216" t="s">
        <v>81</v>
      </c>
      <c r="AY394" s="18" t="s">
        <v>123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8" t="s">
        <v>79</v>
      </c>
      <c r="BK394" s="217">
        <f>ROUND(I394*H394,2)</f>
        <v>0</v>
      </c>
      <c r="BL394" s="18" t="s">
        <v>279</v>
      </c>
      <c r="BM394" s="216" t="s">
        <v>682</v>
      </c>
    </row>
    <row r="395" s="2" customFormat="1">
      <c r="A395" s="39"/>
      <c r="B395" s="40"/>
      <c r="C395" s="41"/>
      <c r="D395" s="218" t="s">
        <v>133</v>
      </c>
      <c r="E395" s="41"/>
      <c r="F395" s="219" t="s">
        <v>683</v>
      </c>
      <c r="G395" s="41"/>
      <c r="H395" s="41"/>
      <c r="I395" s="220"/>
      <c r="J395" s="41"/>
      <c r="K395" s="41"/>
      <c r="L395" s="45"/>
      <c r="M395" s="221"/>
      <c r="N395" s="222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133</v>
      </c>
      <c r="AU395" s="18" t="s">
        <v>81</v>
      </c>
    </row>
    <row r="396" s="2" customFormat="1" ht="16.5" customHeight="1">
      <c r="A396" s="39"/>
      <c r="B396" s="40"/>
      <c r="C396" s="205" t="s">
        <v>684</v>
      </c>
      <c r="D396" s="205" t="s">
        <v>126</v>
      </c>
      <c r="E396" s="206" t="s">
        <v>685</v>
      </c>
      <c r="F396" s="207" t="s">
        <v>686</v>
      </c>
      <c r="G396" s="208" t="s">
        <v>230</v>
      </c>
      <c r="H396" s="209">
        <v>4.21</v>
      </c>
      <c r="I396" s="210"/>
      <c r="J396" s="211">
        <f>ROUND(I396*H396,2)</f>
        <v>0</v>
      </c>
      <c r="K396" s="207" t="s">
        <v>130</v>
      </c>
      <c r="L396" s="45"/>
      <c r="M396" s="212" t="s">
        <v>19</v>
      </c>
      <c r="N396" s="213" t="s">
        <v>42</v>
      </c>
      <c r="O396" s="85"/>
      <c r="P396" s="214">
        <f>O396*H396</f>
        <v>0</v>
      </c>
      <c r="Q396" s="214">
        <v>0</v>
      </c>
      <c r="R396" s="214">
        <f>Q396*H396</f>
        <v>0</v>
      </c>
      <c r="S396" s="214">
        <v>0</v>
      </c>
      <c r="T396" s="215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16" t="s">
        <v>279</v>
      </c>
      <c r="AT396" s="216" t="s">
        <v>126</v>
      </c>
      <c r="AU396" s="216" t="s">
        <v>81</v>
      </c>
      <c r="AY396" s="18" t="s">
        <v>123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8" t="s">
        <v>79</v>
      </c>
      <c r="BK396" s="217">
        <f>ROUND(I396*H396,2)</f>
        <v>0</v>
      </c>
      <c r="BL396" s="18" t="s">
        <v>279</v>
      </c>
      <c r="BM396" s="216" t="s">
        <v>687</v>
      </c>
    </row>
    <row r="397" s="2" customFormat="1">
      <c r="A397" s="39"/>
      <c r="B397" s="40"/>
      <c r="C397" s="41"/>
      <c r="D397" s="218" t="s">
        <v>133</v>
      </c>
      <c r="E397" s="41"/>
      <c r="F397" s="219" t="s">
        <v>688</v>
      </c>
      <c r="G397" s="41"/>
      <c r="H397" s="41"/>
      <c r="I397" s="220"/>
      <c r="J397" s="41"/>
      <c r="K397" s="41"/>
      <c r="L397" s="45"/>
      <c r="M397" s="221"/>
      <c r="N397" s="222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133</v>
      </c>
      <c r="AU397" s="18" t="s">
        <v>81</v>
      </c>
    </row>
    <row r="398" s="2" customFormat="1" ht="24.15" customHeight="1">
      <c r="A398" s="39"/>
      <c r="B398" s="40"/>
      <c r="C398" s="205" t="s">
        <v>689</v>
      </c>
      <c r="D398" s="205" t="s">
        <v>126</v>
      </c>
      <c r="E398" s="206" t="s">
        <v>690</v>
      </c>
      <c r="F398" s="207" t="s">
        <v>691</v>
      </c>
      <c r="G398" s="208" t="s">
        <v>230</v>
      </c>
      <c r="H398" s="209">
        <v>33.046999999999997</v>
      </c>
      <c r="I398" s="210"/>
      <c r="J398" s="211">
        <f>ROUND(I398*H398,2)</f>
        <v>0</v>
      </c>
      <c r="K398" s="207" t="s">
        <v>130</v>
      </c>
      <c r="L398" s="45"/>
      <c r="M398" s="212" t="s">
        <v>19</v>
      </c>
      <c r="N398" s="213" t="s">
        <v>42</v>
      </c>
      <c r="O398" s="85"/>
      <c r="P398" s="214">
        <f>O398*H398</f>
        <v>0</v>
      </c>
      <c r="Q398" s="214">
        <v>0.012590000000000001</v>
      </c>
      <c r="R398" s="214">
        <f>Q398*H398</f>
        <v>0.41606172999999996</v>
      </c>
      <c r="S398" s="214">
        <v>0</v>
      </c>
      <c r="T398" s="215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6" t="s">
        <v>279</v>
      </c>
      <c r="AT398" s="216" t="s">
        <v>126</v>
      </c>
      <c r="AU398" s="216" t="s">
        <v>81</v>
      </c>
      <c r="AY398" s="18" t="s">
        <v>123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8" t="s">
        <v>79</v>
      </c>
      <c r="BK398" s="217">
        <f>ROUND(I398*H398,2)</f>
        <v>0</v>
      </c>
      <c r="BL398" s="18" t="s">
        <v>279</v>
      </c>
      <c r="BM398" s="216" t="s">
        <v>692</v>
      </c>
    </row>
    <row r="399" s="2" customFormat="1">
      <c r="A399" s="39"/>
      <c r="B399" s="40"/>
      <c r="C399" s="41"/>
      <c r="D399" s="218" t="s">
        <v>133</v>
      </c>
      <c r="E399" s="41"/>
      <c r="F399" s="219" t="s">
        <v>693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133</v>
      </c>
      <c r="AU399" s="18" t="s">
        <v>81</v>
      </c>
    </row>
    <row r="400" s="13" customFormat="1">
      <c r="A400" s="13"/>
      <c r="B400" s="227"/>
      <c r="C400" s="228"/>
      <c r="D400" s="229" t="s">
        <v>203</v>
      </c>
      <c r="E400" s="230" t="s">
        <v>19</v>
      </c>
      <c r="F400" s="231" t="s">
        <v>694</v>
      </c>
      <c r="G400" s="228"/>
      <c r="H400" s="232">
        <v>6.0300000000000002</v>
      </c>
      <c r="I400" s="233"/>
      <c r="J400" s="228"/>
      <c r="K400" s="228"/>
      <c r="L400" s="234"/>
      <c r="M400" s="235"/>
      <c r="N400" s="236"/>
      <c r="O400" s="236"/>
      <c r="P400" s="236"/>
      <c r="Q400" s="236"/>
      <c r="R400" s="236"/>
      <c r="S400" s="236"/>
      <c r="T400" s="237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8" t="s">
        <v>203</v>
      </c>
      <c r="AU400" s="238" t="s">
        <v>81</v>
      </c>
      <c r="AV400" s="13" t="s">
        <v>81</v>
      </c>
      <c r="AW400" s="13" t="s">
        <v>33</v>
      </c>
      <c r="AX400" s="13" t="s">
        <v>71</v>
      </c>
      <c r="AY400" s="238" t="s">
        <v>123</v>
      </c>
    </row>
    <row r="401" s="13" customFormat="1">
      <c r="A401" s="13"/>
      <c r="B401" s="227"/>
      <c r="C401" s="228"/>
      <c r="D401" s="229" t="s">
        <v>203</v>
      </c>
      <c r="E401" s="230" t="s">
        <v>19</v>
      </c>
      <c r="F401" s="231" t="s">
        <v>695</v>
      </c>
      <c r="G401" s="228"/>
      <c r="H401" s="232">
        <v>1.94</v>
      </c>
      <c r="I401" s="233"/>
      <c r="J401" s="228"/>
      <c r="K401" s="228"/>
      <c r="L401" s="234"/>
      <c r="M401" s="235"/>
      <c r="N401" s="236"/>
      <c r="O401" s="236"/>
      <c r="P401" s="236"/>
      <c r="Q401" s="236"/>
      <c r="R401" s="236"/>
      <c r="S401" s="236"/>
      <c r="T401" s="237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8" t="s">
        <v>203</v>
      </c>
      <c r="AU401" s="238" t="s">
        <v>81</v>
      </c>
      <c r="AV401" s="13" t="s">
        <v>81</v>
      </c>
      <c r="AW401" s="13" t="s">
        <v>33</v>
      </c>
      <c r="AX401" s="13" t="s">
        <v>71</v>
      </c>
      <c r="AY401" s="238" t="s">
        <v>123</v>
      </c>
    </row>
    <row r="402" s="13" customFormat="1">
      <c r="A402" s="13"/>
      <c r="B402" s="227"/>
      <c r="C402" s="228"/>
      <c r="D402" s="229" t="s">
        <v>203</v>
      </c>
      <c r="E402" s="230" t="s">
        <v>19</v>
      </c>
      <c r="F402" s="231" t="s">
        <v>696</v>
      </c>
      <c r="G402" s="228"/>
      <c r="H402" s="232">
        <v>1.94</v>
      </c>
      <c r="I402" s="233"/>
      <c r="J402" s="228"/>
      <c r="K402" s="228"/>
      <c r="L402" s="234"/>
      <c r="M402" s="235"/>
      <c r="N402" s="236"/>
      <c r="O402" s="236"/>
      <c r="P402" s="236"/>
      <c r="Q402" s="236"/>
      <c r="R402" s="236"/>
      <c r="S402" s="236"/>
      <c r="T402" s="23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8" t="s">
        <v>203</v>
      </c>
      <c r="AU402" s="238" t="s">
        <v>81</v>
      </c>
      <c r="AV402" s="13" t="s">
        <v>81</v>
      </c>
      <c r="AW402" s="13" t="s">
        <v>33</v>
      </c>
      <c r="AX402" s="13" t="s">
        <v>71</v>
      </c>
      <c r="AY402" s="238" t="s">
        <v>123</v>
      </c>
    </row>
    <row r="403" s="13" customFormat="1">
      <c r="A403" s="13"/>
      <c r="B403" s="227"/>
      <c r="C403" s="228"/>
      <c r="D403" s="229" t="s">
        <v>203</v>
      </c>
      <c r="E403" s="230" t="s">
        <v>19</v>
      </c>
      <c r="F403" s="231" t="s">
        <v>697</v>
      </c>
      <c r="G403" s="228"/>
      <c r="H403" s="232">
        <v>2.0369999999999999</v>
      </c>
      <c r="I403" s="233"/>
      <c r="J403" s="228"/>
      <c r="K403" s="228"/>
      <c r="L403" s="234"/>
      <c r="M403" s="235"/>
      <c r="N403" s="236"/>
      <c r="O403" s="236"/>
      <c r="P403" s="236"/>
      <c r="Q403" s="236"/>
      <c r="R403" s="236"/>
      <c r="S403" s="236"/>
      <c r="T403" s="23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8" t="s">
        <v>203</v>
      </c>
      <c r="AU403" s="238" t="s">
        <v>81</v>
      </c>
      <c r="AV403" s="13" t="s">
        <v>81</v>
      </c>
      <c r="AW403" s="13" t="s">
        <v>33</v>
      </c>
      <c r="AX403" s="13" t="s">
        <v>71</v>
      </c>
      <c r="AY403" s="238" t="s">
        <v>123</v>
      </c>
    </row>
    <row r="404" s="13" customFormat="1">
      <c r="A404" s="13"/>
      <c r="B404" s="227"/>
      <c r="C404" s="228"/>
      <c r="D404" s="229" t="s">
        <v>203</v>
      </c>
      <c r="E404" s="230" t="s">
        <v>19</v>
      </c>
      <c r="F404" s="231" t="s">
        <v>698</v>
      </c>
      <c r="G404" s="228"/>
      <c r="H404" s="232">
        <v>16.199999999999999</v>
      </c>
      <c r="I404" s="233"/>
      <c r="J404" s="228"/>
      <c r="K404" s="228"/>
      <c r="L404" s="234"/>
      <c r="M404" s="235"/>
      <c r="N404" s="236"/>
      <c r="O404" s="236"/>
      <c r="P404" s="236"/>
      <c r="Q404" s="236"/>
      <c r="R404" s="236"/>
      <c r="S404" s="236"/>
      <c r="T404" s="237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8" t="s">
        <v>203</v>
      </c>
      <c r="AU404" s="238" t="s">
        <v>81</v>
      </c>
      <c r="AV404" s="13" t="s">
        <v>81</v>
      </c>
      <c r="AW404" s="13" t="s">
        <v>33</v>
      </c>
      <c r="AX404" s="13" t="s">
        <v>71</v>
      </c>
      <c r="AY404" s="238" t="s">
        <v>123</v>
      </c>
    </row>
    <row r="405" s="13" customFormat="1">
      <c r="A405" s="13"/>
      <c r="B405" s="227"/>
      <c r="C405" s="228"/>
      <c r="D405" s="229" t="s">
        <v>203</v>
      </c>
      <c r="E405" s="230" t="s">
        <v>19</v>
      </c>
      <c r="F405" s="231" t="s">
        <v>699</v>
      </c>
      <c r="G405" s="228"/>
      <c r="H405" s="232">
        <v>4.9000000000000004</v>
      </c>
      <c r="I405" s="233"/>
      <c r="J405" s="228"/>
      <c r="K405" s="228"/>
      <c r="L405" s="234"/>
      <c r="M405" s="235"/>
      <c r="N405" s="236"/>
      <c r="O405" s="236"/>
      <c r="P405" s="236"/>
      <c r="Q405" s="236"/>
      <c r="R405" s="236"/>
      <c r="S405" s="236"/>
      <c r="T405" s="237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8" t="s">
        <v>203</v>
      </c>
      <c r="AU405" s="238" t="s">
        <v>81</v>
      </c>
      <c r="AV405" s="13" t="s">
        <v>81</v>
      </c>
      <c r="AW405" s="13" t="s">
        <v>33</v>
      </c>
      <c r="AX405" s="13" t="s">
        <v>71</v>
      </c>
      <c r="AY405" s="238" t="s">
        <v>123</v>
      </c>
    </row>
    <row r="406" s="14" customFormat="1">
      <c r="A406" s="14"/>
      <c r="B406" s="239"/>
      <c r="C406" s="240"/>
      <c r="D406" s="229" t="s">
        <v>203</v>
      </c>
      <c r="E406" s="241" t="s">
        <v>19</v>
      </c>
      <c r="F406" s="242" t="s">
        <v>294</v>
      </c>
      <c r="G406" s="240"/>
      <c r="H406" s="243">
        <v>33.046999999999997</v>
      </c>
      <c r="I406" s="244"/>
      <c r="J406" s="240"/>
      <c r="K406" s="240"/>
      <c r="L406" s="245"/>
      <c r="M406" s="246"/>
      <c r="N406" s="247"/>
      <c r="O406" s="247"/>
      <c r="P406" s="247"/>
      <c r="Q406" s="247"/>
      <c r="R406" s="247"/>
      <c r="S406" s="247"/>
      <c r="T406" s="248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9" t="s">
        <v>203</v>
      </c>
      <c r="AU406" s="249" t="s">
        <v>81</v>
      </c>
      <c r="AV406" s="14" t="s">
        <v>147</v>
      </c>
      <c r="AW406" s="14" t="s">
        <v>33</v>
      </c>
      <c r="AX406" s="14" t="s">
        <v>79</v>
      </c>
      <c r="AY406" s="249" t="s">
        <v>123</v>
      </c>
    </row>
    <row r="407" s="2" customFormat="1" ht="24.15" customHeight="1">
      <c r="A407" s="39"/>
      <c r="B407" s="40"/>
      <c r="C407" s="205" t="s">
        <v>700</v>
      </c>
      <c r="D407" s="205" t="s">
        <v>126</v>
      </c>
      <c r="E407" s="206" t="s">
        <v>701</v>
      </c>
      <c r="F407" s="207" t="s">
        <v>702</v>
      </c>
      <c r="G407" s="208" t="s">
        <v>230</v>
      </c>
      <c r="H407" s="209">
        <v>33.046999999999997</v>
      </c>
      <c r="I407" s="210"/>
      <c r="J407" s="211">
        <f>ROUND(I407*H407,2)</f>
        <v>0</v>
      </c>
      <c r="K407" s="207" t="s">
        <v>130</v>
      </c>
      <c r="L407" s="45"/>
      <c r="M407" s="212" t="s">
        <v>19</v>
      </c>
      <c r="N407" s="213" t="s">
        <v>42</v>
      </c>
      <c r="O407" s="85"/>
      <c r="P407" s="214">
        <f>O407*H407</f>
        <v>0</v>
      </c>
      <c r="Q407" s="214">
        <v>0.00010000000000000001</v>
      </c>
      <c r="R407" s="214">
        <f>Q407*H407</f>
        <v>0.0033046999999999998</v>
      </c>
      <c r="S407" s="214">
        <v>0</v>
      </c>
      <c r="T407" s="215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6" t="s">
        <v>279</v>
      </c>
      <c r="AT407" s="216" t="s">
        <v>126</v>
      </c>
      <c r="AU407" s="216" t="s">
        <v>81</v>
      </c>
      <c r="AY407" s="18" t="s">
        <v>123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8" t="s">
        <v>79</v>
      </c>
      <c r="BK407" s="217">
        <f>ROUND(I407*H407,2)</f>
        <v>0</v>
      </c>
      <c r="BL407" s="18" t="s">
        <v>279</v>
      </c>
      <c r="BM407" s="216" t="s">
        <v>703</v>
      </c>
    </row>
    <row r="408" s="2" customFormat="1">
      <c r="A408" s="39"/>
      <c r="B408" s="40"/>
      <c r="C408" s="41"/>
      <c r="D408" s="218" t="s">
        <v>133</v>
      </c>
      <c r="E408" s="41"/>
      <c r="F408" s="219" t="s">
        <v>704</v>
      </c>
      <c r="G408" s="41"/>
      <c r="H408" s="41"/>
      <c r="I408" s="220"/>
      <c r="J408" s="41"/>
      <c r="K408" s="41"/>
      <c r="L408" s="45"/>
      <c r="M408" s="221"/>
      <c r="N408" s="222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133</v>
      </c>
      <c r="AU408" s="18" t="s">
        <v>81</v>
      </c>
    </row>
    <row r="409" s="2" customFormat="1" ht="24.15" customHeight="1">
      <c r="A409" s="39"/>
      <c r="B409" s="40"/>
      <c r="C409" s="205" t="s">
        <v>705</v>
      </c>
      <c r="D409" s="205" t="s">
        <v>126</v>
      </c>
      <c r="E409" s="206" t="s">
        <v>706</v>
      </c>
      <c r="F409" s="207" t="s">
        <v>707</v>
      </c>
      <c r="G409" s="208" t="s">
        <v>230</v>
      </c>
      <c r="H409" s="209">
        <v>33.046999999999997</v>
      </c>
      <c r="I409" s="210"/>
      <c r="J409" s="211">
        <f>ROUND(I409*H409,2)</f>
        <v>0</v>
      </c>
      <c r="K409" s="207" t="s">
        <v>130</v>
      </c>
      <c r="L409" s="45"/>
      <c r="M409" s="212" t="s">
        <v>19</v>
      </c>
      <c r="N409" s="213" t="s">
        <v>42</v>
      </c>
      <c r="O409" s="85"/>
      <c r="P409" s="214">
        <f>O409*H409</f>
        <v>0</v>
      </c>
      <c r="Q409" s="214">
        <v>0</v>
      </c>
      <c r="R409" s="214">
        <f>Q409*H409</f>
        <v>0</v>
      </c>
      <c r="S409" s="214">
        <v>0</v>
      </c>
      <c r="T409" s="215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6" t="s">
        <v>279</v>
      </c>
      <c r="AT409" s="216" t="s">
        <v>126</v>
      </c>
      <c r="AU409" s="216" t="s">
        <v>81</v>
      </c>
      <c r="AY409" s="18" t="s">
        <v>123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18" t="s">
        <v>79</v>
      </c>
      <c r="BK409" s="217">
        <f>ROUND(I409*H409,2)</f>
        <v>0</v>
      </c>
      <c r="BL409" s="18" t="s">
        <v>279</v>
      </c>
      <c r="BM409" s="216" t="s">
        <v>708</v>
      </c>
    </row>
    <row r="410" s="2" customFormat="1">
      <c r="A410" s="39"/>
      <c r="B410" s="40"/>
      <c r="C410" s="41"/>
      <c r="D410" s="218" t="s">
        <v>133</v>
      </c>
      <c r="E410" s="41"/>
      <c r="F410" s="219" t="s">
        <v>709</v>
      </c>
      <c r="G410" s="41"/>
      <c r="H410" s="41"/>
      <c r="I410" s="220"/>
      <c r="J410" s="41"/>
      <c r="K410" s="41"/>
      <c r="L410" s="45"/>
      <c r="M410" s="221"/>
      <c r="N410" s="222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133</v>
      </c>
      <c r="AU410" s="18" t="s">
        <v>81</v>
      </c>
    </row>
    <row r="411" s="2" customFormat="1" ht="16.5" customHeight="1">
      <c r="A411" s="39"/>
      <c r="B411" s="40"/>
      <c r="C411" s="250" t="s">
        <v>710</v>
      </c>
      <c r="D411" s="250" t="s">
        <v>310</v>
      </c>
      <c r="E411" s="251" t="s">
        <v>711</v>
      </c>
      <c r="F411" s="252" t="s">
        <v>712</v>
      </c>
      <c r="G411" s="253" t="s">
        <v>230</v>
      </c>
      <c r="H411" s="254">
        <v>37.128</v>
      </c>
      <c r="I411" s="255"/>
      <c r="J411" s="256">
        <f>ROUND(I411*H411,2)</f>
        <v>0</v>
      </c>
      <c r="K411" s="252" t="s">
        <v>130</v>
      </c>
      <c r="L411" s="257"/>
      <c r="M411" s="258" t="s">
        <v>19</v>
      </c>
      <c r="N411" s="259" t="s">
        <v>42</v>
      </c>
      <c r="O411" s="85"/>
      <c r="P411" s="214">
        <f>O411*H411</f>
        <v>0</v>
      </c>
      <c r="Q411" s="214">
        <v>0.00016000000000000001</v>
      </c>
      <c r="R411" s="214">
        <f>Q411*H411</f>
        <v>0.0059404800000000006</v>
      </c>
      <c r="S411" s="214">
        <v>0</v>
      </c>
      <c r="T411" s="215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6" t="s">
        <v>390</v>
      </c>
      <c r="AT411" s="216" t="s">
        <v>310</v>
      </c>
      <c r="AU411" s="216" t="s">
        <v>81</v>
      </c>
      <c r="AY411" s="18" t="s">
        <v>123</v>
      </c>
      <c r="BE411" s="217">
        <f>IF(N411="základní",J411,0)</f>
        <v>0</v>
      </c>
      <c r="BF411" s="217">
        <f>IF(N411="snížená",J411,0)</f>
        <v>0</v>
      </c>
      <c r="BG411" s="217">
        <f>IF(N411="zákl. přenesená",J411,0)</f>
        <v>0</v>
      </c>
      <c r="BH411" s="217">
        <f>IF(N411="sníž. přenesená",J411,0)</f>
        <v>0</v>
      </c>
      <c r="BI411" s="217">
        <f>IF(N411="nulová",J411,0)</f>
        <v>0</v>
      </c>
      <c r="BJ411" s="18" t="s">
        <v>79</v>
      </c>
      <c r="BK411" s="217">
        <f>ROUND(I411*H411,2)</f>
        <v>0</v>
      </c>
      <c r="BL411" s="18" t="s">
        <v>279</v>
      </c>
      <c r="BM411" s="216" t="s">
        <v>713</v>
      </c>
    </row>
    <row r="412" s="13" customFormat="1">
      <c r="A412" s="13"/>
      <c r="B412" s="227"/>
      <c r="C412" s="228"/>
      <c r="D412" s="229" t="s">
        <v>203</v>
      </c>
      <c r="E412" s="228"/>
      <c r="F412" s="231" t="s">
        <v>714</v>
      </c>
      <c r="G412" s="228"/>
      <c r="H412" s="232">
        <v>37.128</v>
      </c>
      <c r="I412" s="233"/>
      <c r="J412" s="228"/>
      <c r="K412" s="228"/>
      <c r="L412" s="234"/>
      <c r="M412" s="235"/>
      <c r="N412" s="236"/>
      <c r="O412" s="236"/>
      <c r="P412" s="236"/>
      <c r="Q412" s="236"/>
      <c r="R412" s="236"/>
      <c r="S412" s="236"/>
      <c r="T412" s="237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8" t="s">
        <v>203</v>
      </c>
      <c r="AU412" s="238" t="s">
        <v>81</v>
      </c>
      <c r="AV412" s="13" t="s">
        <v>81</v>
      </c>
      <c r="AW412" s="13" t="s">
        <v>4</v>
      </c>
      <c r="AX412" s="13" t="s">
        <v>79</v>
      </c>
      <c r="AY412" s="238" t="s">
        <v>123</v>
      </c>
    </row>
    <row r="413" s="2" customFormat="1" ht="24.15" customHeight="1">
      <c r="A413" s="39"/>
      <c r="B413" s="40"/>
      <c r="C413" s="205" t="s">
        <v>715</v>
      </c>
      <c r="D413" s="205" t="s">
        <v>126</v>
      </c>
      <c r="E413" s="206" t="s">
        <v>716</v>
      </c>
      <c r="F413" s="207" t="s">
        <v>717</v>
      </c>
      <c r="G413" s="208" t="s">
        <v>230</v>
      </c>
      <c r="H413" s="209">
        <v>50.5</v>
      </c>
      <c r="I413" s="210"/>
      <c r="J413" s="211">
        <f>ROUND(I413*H413,2)</f>
        <v>0</v>
      </c>
      <c r="K413" s="207" t="s">
        <v>130</v>
      </c>
      <c r="L413" s="45"/>
      <c r="M413" s="212" t="s">
        <v>19</v>
      </c>
      <c r="N413" s="213" t="s">
        <v>42</v>
      </c>
      <c r="O413" s="85"/>
      <c r="P413" s="214">
        <f>O413*H413</f>
        <v>0</v>
      </c>
      <c r="Q413" s="214">
        <v>0</v>
      </c>
      <c r="R413" s="214">
        <f>Q413*H413</f>
        <v>0</v>
      </c>
      <c r="S413" s="214">
        <v>0</v>
      </c>
      <c r="T413" s="21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6" t="s">
        <v>279</v>
      </c>
      <c r="AT413" s="216" t="s">
        <v>126</v>
      </c>
      <c r="AU413" s="216" t="s">
        <v>81</v>
      </c>
      <c r="AY413" s="18" t="s">
        <v>123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8" t="s">
        <v>79</v>
      </c>
      <c r="BK413" s="217">
        <f>ROUND(I413*H413,2)</f>
        <v>0</v>
      </c>
      <c r="BL413" s="18" t="s">
        <v>279</v>
      </c>
      <c r="BM413" s="216" t="s">
        <v>718</v>
      </c>
    </row>
    <row r="414" s="2" customFormat="1">
      <c r="A414" s="39"/>
      <c r="B414" s="40"/>
      <c r="C414" s="41"/>
      <c r="D414" s="218" t="s">
        <v>133</v>
      </c>
      <c r="E414" s="41"/>
      <c r="F414" s="219" t="s">
        <v>719</v>
      </c>
      <c r="G414" s="41"/>
      <c r="H414" s="41"/>
      <c r="I414" s="220"/>
      <c r="J414" s="41"/>
      <c r="K414" s="41"/>
      <c r="L414" s="45"/>
      <c r="M414" s="221"/>
      <c r="N414" s="222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133</v>
      </c>
      <c r="AU414" s="18" t="s">
        <v>81</v>
      </c>
    </row>
    <row r="415" s="13" customFormat="1">
      <c r="A415" s="13"/>
      <c r="B415" s="227"/>
      <c r="C415" s="228"/>
      <c r="D415" s="229" t="s">
        <v>203</v>
      </c>
      <c r="E415" s="230" t="s">
        <v>19</v>
      </c>
      <c r="F415" s="231" t="s">
        <v>720</v>
      </c>
      <c r="G415" s="228"/>
      <c r="H415" s="232">
        <v>50.5</v>
      </c>
      <c r="I415" s="233"/>
      <c r="J415" s="228"/>
      <c r="K415" s="228"/>
      <c r="L415" s="234"/>
      <c r="M415" s="235"/>
      <c r="N415" s="236"/>
      <c r="O415" s="236"/>
      <c r="P415" s="236"/>
      <c r="Q415" s="236"/>
      <c r="R415" s="236"/>
      <c r="S415" s="236"/>
      <c r="T415" s="237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8" t="s">
        <v>203</v>
      </c>
      <c r="AU415" s="238" t="s">
        <v>81</v>
      </c>
      <c r="AV415" s="13" t="s">
        <v>81</v>
      </c>
      <c r="AW415" s="13" t="s">
        <v>33</v>
      </c>
      <c r="AX415" s="13" t="s">
        <v>79</v>
      </c>
      <c r="AY415" s="238" t="s">
        <v>123</v>
      </c>
    </row>
    <row r="416" s="2" customFormat="1" ht="16.5" customHeight="1">
      <c r="A416" s="39"/>
      <c r="B416" s="40"/>
      <c r="C416" s="250" t="s">
        <v>721</v>
      </c>
      <c r="D416" s="250" t="s">
        <v>310</v>
      </c>
      <c r="E416" s="251" t="s">
        <v>722</v>
      </c>
      <c r="F416" s="252" t="s">
        <v>723</v>
      </c>
      <c r="G416" s="253" t="s">
        <v>230</v>
      </c>
      <c r="H416" s="254">
        <v>103.02</v>
      </c>
      <c r="I416" s="255"/>
      <c r="J416" s="256">
        <f>ROUND(I416*H416,2)</f>
        <v>0</v>
      </c>
      <c r="K416" s="252" t="s">
        <v>130</v>
      </c>
      <c r="L416" s="257"/>
      <c r="M416" s="258" t="s">
        <v>19</v>
      </c>
      <c r="N416" s="259" t="s">
        <v>42</v>
      </c>
      <c r="O416" s="85"/>
      <c r="P416" s="214">
        <f>O416*H416</f>
        <v>0</v>
      </c>
      <c r="Q416" s="214">
        <v>0.0035999999999999999</v>
      </c>
      <c r="R416" s="214">
        <f>Q416*H416</f>
        <v>0.37087199999999998</v>
      </c>
      <c r="S416" s="214">
        <v>0</v>
      </c>
      <c r="T416" s="215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16" t="s">
        <v>390</v>
      </c>
      <c r="AT416" s="216" t="s">
        <v>310</v>
      </c>
      <c r="AU416" s="216" t="s">
        <v>81</v>
      </c>
      <c r="AY416" s="18" t="s">
        <v>123</v>
      </c>
      <c r="BE416" s="217">
        <f>IF(N416="základní",J416,0)</f>
        <v>0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8" t="s">
        <v>79</v>
      </c>
      <c r="BK416" s="217">
        <f>ROUND(I416*H416,2)</f>
        <v>0</v>
      </c>
      <c r="BL416" s="18" t="s">
        <v>279</v>
      </c>
      <c r="BM416" s="216" t="s">
        <v>724</v>
      </c>
    </row>
    <row r="417" s="13" customFormat="1">
      <c r="A417" s="13"/>
      <c r="B417" s="227"/>
      <c r="C417" s="228"/>
      <c r="D417" s="229" t="s">
        <v>203</v>
      </c>
      <c r="E417" s="228"/>
      <c r="F417" s="231" t="s">
        <v>725</v>
      </c>
      <c r="G417" s="228"/>
      <c r="H417" s="232">
        <v>103.02</v>
      </c>
      <c r="I417" s="233"/>
      <c r="J417" s="228"/>
      <c r="K417" s="228"/>
      <c r="L417" s="234"/>
      <c r="M417" s="235"/>
      <c r="N417" s="236"/>
      <c r="O417" s="236"/>
      <c r="P417" s="236"/>
      <c r="Q417" s="236"/>
      <c r="R417" s="236"/>
      <c r="S417" s="236"/>
      <c r="T417" s="23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8" t="s">
        <v>203</v>
      </c>
      <c r="AU417" s="238" t="s">
        <v>81</v>
      </c>
      <c r="AV417" s="13" t="s">
        <v>81</v>
      </c>
      <c r="AW417" s="13" t="s">
        <v>4</v>
      </c>
      <c r="AX417" s="13" t="s">
        <v>79</v>
      </c>
      <c r="AY417" s="238" t="s">
        <v>123</v>
      </c>
    </row>
    <row r="418" s="2" customFormat="1" ht="16.5" customHeight="1">
      <c r="A418" s="39"/>
      <c r="B418" s="40"/>
      <c r="C418" s="205" t="s">
        <v>726</v>
      </c>
      <c r="D418" s="205" t="s">
        <v>126</v>
      </c>
      <c r="E418" s="206" t="s">
        <v>727</v>
      </c>
      <c r="F418" s="207" t="s">
        <v>728</v>
      </c>
      <c r="G418" s="208" t="s">
        <v>230</v>
      </c>
      <c r="H418" s="209">
        <v>5.9169999999999998</v>
      </c>
      <c r="I418" s="210"/>
      <c r="J418" s="211">
        <f>ROUND(I418*H418,2)</f>
        <v>0</v>
      </c>
      <c r="K418" s="207" t="s">
        <v>130</v>
      </c>
      <c r="L418" s="45"/>
      <c r="M418" s="212" t="s">
        <v>19</v>
      </c>
      <c r="N418" s="213" t="s">
        <v>42</v>
      </c>
      <c r="O418" s="85"/>
      <c r="P418" s="214">
        <f>O418*H418</f>
        <v>0</v>
      </c>
      <c r="Q418" s="214">
        <v>0</v>
      </c>
      <c r="R418" s="214">
        <f>Q418*H418</f>
        <v>0</v>
      </c>
      <c r="S418" s="214">
        <v>0</v>
      </c>
      <c r="T418" s="215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16" t="s">
        <v>279</v>
      </c>
      <c r="AT418" s="216" t="s">
        <v>126</v>
      </c>
      <c r="AU418" s="216" t="s">
        <v>81</v>
      </c>
      <c r="AY418" s="18" t="s">
        <v>123</v>
      </c>
      <c r="BE418" s="217">
        <f>IF(N418="základní",J418,0)</f>
        <v>0</v>
      </c>
      <c r="BF418" s="217">
        <f>IF(N418="snížená",J418,0)</f>
        <v>0</v>
      </c>
      <c r="BG418" s="217">
        <f>IF(N418="zákl. přenesená",J418,0)</f>
        <v>0</v>
      </c>
      <c r="BH418" s="217">
        <f>IF(N418="sníž. přenesená",J418,0)</f>
        <v>0</v>
      </c>
      <c r="BI418" s="217">
        <f>IF(N418="nulová",J418,0)</f>
        <v>0</v>
      </c>
      <c r="BJ418" s="18" t="s">
        <v>79</v>
      </c>
      <c r="BK418" s="217">
        <f>ROUND(I418*H418,2)</f>
        <v>0</v>
      </c>
      <c r="BL418" s="18" t="s">
        <v>279</v>
      </c>
      <c r="BM418" s="216" t="s">
        <v>729</v>
      </c>
    </row>
    <row r="419" s="2" customFormat="1">
      <c r="A419" s="39"/>
      <c r="B419" s="40"/>
      <c r="C419" s="41"/>
      <c r="D419" s="218" t="s">
        <v>133</v>
      </c>
      <c r="E419" s="41"/>
      <c r="F419" s="219" t="s">
        <v>730</v>
      </c>
      <c r="G419" s="41"/>
      <c r="H419" s="41"/>
      <c r="I419" s="220"/>
      <c r="J419" s="41"/>
      <c r="K419" s="41"/>
      <c r="L419" s="45"/>
      <c r="M419" s="221"/>
      <c r="N419" s="222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133</v>
      </c>
      <c r="AU419" s="18" t="s">
        <v>81</v>
      </c>
    </row>
    <row r="420" s="13" customFormat="1">
      <c r="A420" s="13"/>
      <c r="B420" s="227"/>
      <c r="C420" s="228"/>
      <c r="D420" s="229" t="s">
        <v>203</v>
      </c>
      <c r="E420" s="230" t="s">
        <v>19</v>
      </c>
      <c r="F420" s="231" t="s">
        <v>731</v>
      </c>
      <c r="G420" s="228"/>
      <c r="H420" s="232">
        <v>5.9169999999999998</v>
      </c>
      <c r="I420" s="233"/>
      <c r="J420" s="228"/>
      <c r="K420" s="228"/>
      <c r="L420" s="234"/>
      <c r="M420" s="235"/>
      <c r="N420" s="236"/>
      <c r="O420" s="236"/>
      <c r="P420" s="236"/>
      <c r="Q420" s="236"/>
      <c r="R420" s="236"/>
      <c r="S420" s="236"/>
      <c r="T420" s="23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8" t="s">
        <v>203</v>
      </c>
      <c r="AU420" s="238" t="s">
        <v>81</v>
      </c>
      <c r="AV420" s="13" t="s">
        <v>81</v>
      </c>
      <c r="AW420" s="13" t="s">
        <v>33</v>
      </c>
      <c r="AX420" s="13" t="s">
        <v>79</v>
      </c>
      <c r="AY420" s="238" t="s">
        <v>123</v>
      </c>
    </row>
    <row r="421" s="2" customFormat="1" ht="37.8" customHeight="1">
      <c r="A421" s="39"/>
      <c r="B421" s="40"/>
      <c r="C421" s="205" t="s">
        <v>732</v>
      </c>
      <c r="D421" s="205" t="s">
        <v>126</v>
      </c>
      <c r="E421" s="206" t="s">
        <v>733</v>
      </c>
      <c r="F421" s="207" t="s">
        <v>734</v>
      </c>
      <c r="G421" s="208" t="s">
        <v>224</v>
      </c>
      <c r="H421" s="209">
        <v>0.92100000000000004</v>
      </c>
      <c r="I421" s="210"/>
      <c r="J421" s="211">
        <f>ROUND(I421*H421,2)</f>
        <v>0</v>
      </c>
      <c r="K421" s="207" t="s">
        <v>130</v>
      </c>
      <c r="L421" s="45"/>
      <c r="M421" s="212" t="s">
        <v>19</v>
      </c>
      <c r="N421" s="213" t="s">
        <v>42</v>
      </c>
      <c r="O421" s="85"/>
      <c r="P421" s="214">
        <f>O421*H421</f>
        <v>0</v>
      </c>
      <c r="Q421" s="214">
        <v>0</v>
      </c>
      <c r="R421" s="214">
        <f>Q421*H421</f>
        <v>0</v>
      </c>
      <c r="S421" s="214">
        <v>0</v>
      </c>
      <c r="T421" s="215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16" t="s">
        <v>279</v>
      </c>
      <c r="AT421" s="216" t="s">
        <v>126</v>
      </c>
      <c r="AU421" s="216" t="s">
        <v>81</v>
      </c>
      <c r="AY421" s="18" t="s">
        <v>123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8" t="s">
        <v>79</v>
      </c>
      <c r="BK421" s="217">
        <f>ROUND(I421*H421,2)</f>
        <v>0</v>
      </c>
      <c r="BL421" s="18" t="s">
        <v>279</v>
      </c>
      <c r="BM421" s="216" t="s">
        <v>735</v>
      </c>
    </row>
    <row r="422" s="2" customFormat="1">
      <c r="A422" s="39"/>
      <c r="B422" s="40"/>
      <c r="C422" s="41"/>
      <c r="D422" s="218" t="s">
        <v>133</v>
      </c>
      <c r="E422" s="41"/>
      <c r="F422" s="219" t="s">
        <v>736</v>
      </c>
      <c r="G422" s="41"/>
      <c r="H422" s="41"/>
      <c r="I422" s="220"/>
      <c r="J422" s="41"/>
      <c r="K422" s="41"/>
      <c r="L422" s="45"/>
      <c r="M422" s="221"/>
      <c r="N422" s="222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133</v>
      </c>
      <c r="AU422" s="18" t="s">
        <v>81</v>
      </c>
    </row>
    <row r="423" s="2" customFormat="1" ht="33" customHeight="1">
      <c r="A423" s="39"/>
      <c r="B423" s="40"/>
      <c r="C423" s="205" t="s">
        <v>737</v>
      </c>
      <c r="D423" s="205" t="s">
        <v>126</v>
      </c>
      <c r="E423" s="206" t="s">
        <v>738</v>
      </c>
      <c r="F423" s="207" t="s">
        <v>739</v>
      </c>
      <c r="G423" s="208" t="s">
        <v>224</v>
      </c>
      <c r="H423" s="209">
        <v>0.92100000000000004</v>
      </c>
      <c r="I423" s="210"/>
      <c r="J423" s="211">
        <f>ROUND(I423*H423,2)</f>
        <v>0</v>
      </c>
      <c r="K423" s="207" t="s">
        <v>130</v>
      </c>
      <c r="L423" s="45"/>
      <c r="M423" s="212" t="s">
        <v>19</v>
      </c>
      <c r="N423" s="213" t="s">
        <v>42</v>
      </c>
      <c r="O423" s="85"/>
      <c r="P423" s="214">
        <f>O423*H423</f>
        <v>0</v>
      </c>
      <c r="Q423" s="214">
        <v>0</v>
      </c>
      <c r="R423" s="214">
        <f>Q423*H423</f>
        <v>0</v>
      </c>
      <c r="S423" s="214">
        <v>0</v>
      </c>
      <c r="T423" s="215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16" t="s">
        <v>279</v>
      </c>
      <c r="AT423" s="216" t="s">
        <v>126</v>
      </c>
      <c r="AU423" s="216" t="s">
        <v>81</v>
      </c>
      <c r="AY423" s="18" t="s">
        <v>123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8" t="s">
        <v>79</v>
      </c>
      <c r="BK423" s="217">
        <f>ROUND(I423*H423,2)</f>
        <v>0</v>
      </c>
      <c r="BL423" s="18" t="s">
        <v>279</v>
      </c>
      <c r="BM423" s="216" t="s">
        <v>740</v>
      </c>
    </row>
    <row r="424" s="2" customFormat="1">
      <c r="A424" s="39"/>
      <c r="B424" s="40"/>
      <c r="C424" s="41"/>
      <c r="D424" s="218" t="s">
        <v>133</v>
      </c>
      <c r="E424" s="41"/>
      <c r="F424" s="219" t="s">
        <v>741</v>
      </c>
      <c r="G424" s="41"/>
      <c r="H424" s="41"/>
      <c r="I424" s="220"/>
      <c r="J424" s="41"/>
      <c r="K424" s="41"/>
      <c r="L424" s="45"/>
      <c r="M424" s="221"/>
      <c r="N424" s="222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133</v>
      </c>
      <c r="AU424" s="18" t="s">
        <v>81</v>
      </c>
    </row>
    <row r="425" s="12" customFormat="1" ht="22.8" customHeight="1">
      <c r="A425" s="12"/>
      <c r="B425" s="189"/>
      <c r="C425" s="190"/>
      <c r="D425" s="191" t="s">
        <v>70</v>
      </c>
      <c r="E425" s="203" t="s">
        <v>742</v>
      </c>
      <c r="F425" s="203" t="s">
        <v>743</v>
      </c>
      <c r="G425" s="190"/>
      <c r="H425" s="190"/>
      <c r="I425" s="193"/>
      <c r="J425" s="204">
        <f>BK425</f>
        <v>0</v>
      </c>
      <c r="K425" s="190"/>
      <c r="L425" s="195"/>
      <c r="M425" s="196"/>
      <c r="N425" s="197"/>
      <c r="O425" s="197"/>
      <c r="P425" s="198">
        <f>SUM(P426:P427)</f>
        <v>0</v>
      </c>
      <c r="Q425" s="197"/>
      <c r="R425" s="198">
        <f>SUM(R426:R427)</f>
        <v>0</v>
      </c>
      <c r="S425" s="197"/>
      <c r="T425" s="199">
        <f>SUM(T426:T427)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00" t="s">
        <v>81</v>
      </c>
      <c r="AT425" s="201" t="s">
        <v>70</v>
      </c>
      <c r="AU425" s="201" t="s">
        <v>79</v>
      </c>
      <c r="AY425" s="200" t="s">
        <v>123</v>
      </c>
      <c r="BK425" s="202">
        <f>SUM(BK426:BK427)</f>
        <v>0</v>
      </c>
    </row>
    <row r="426" s="2" customFormat="1" ht="33" customHeight="1">
      <c r="A426" s="39"/>
      <c r="B426" s="40"/>
      <c r="C426" s="205" t="s">
        <v>744</v>
      </c>
      <c r="D426" s="205" t="s">
        <v>126</v>
      </c>
      <c r="E426" s="206" t="s">
        <v>745</v>
      </c>
      <c r="F426" s="207" t="s">
        <v>746</v>
      </c>
      <c r="G426" s="208" t="s">
        <v>266</v>
      </c>
      <c r="H426" s="209">
        <v>1</v>
      </c>
      <c r="I426" s="210"/>
      <c r="J426" s="211">
        <f>ROUND(I426*H426,2)</f>
        <v>0</v>
      </c>
      <c r="K426" s="207" t="s">
        <v>19</v>
      </c>
      <c r="L426" s="45"/>
      <c r="M426" s="212" t="s">
        <v>19</v>
      </c>
      <c r="N426" s="213" t="s">
        <v>42</v>
      </c>
      <c r="O426" s="85"/>
      <c r="P426" s="214">
        <f>O426*H426</f>
        <v>0</v>
      </c>
      <c r="Q426" s="214">
        <v>0</v>
      </c>
      <c r="R426" s="214">
        <f>Q426*H426</f>
        <v>0</v>
      </c>
      <c r="S426" s="214">
        <v>0</v>
      </c>
      <c r="T426" s="215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6" t="s">
        <v>279</v>
      </c>
      <c r="AT426" s="216" t="s">
        <v>126</v>
      </c>
      <c r="AU426" s="216" t="s">
        <v>81</v>
      </c>
      <c r="AY426" s="18" t="s">
        <v>123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79</v>
      </c>
      <c r="BK426" s="217">
        <f>ROUND(I426*H426,2)</f>
        <v>0</v>
      </c>
      <c r="BL426" s="18" t="s">
        <v>279</v>
      </c>
      <c r="BM426" s="216" t="s">
        <v>747</v>
      </c>
    </row>
    <row r="427" s="2" customFormat="1" ht="24.15" customHeight="1">
      <c r="A427" s="39"/>
      <c r="B427" s="40"/>
      <c r="C427" s="205" t="s">
        <v>748</v>
      </c>
      <c r="D427" s="205" t="s">
        <v>126</v>
      </c>
      <c r="E427" s="206" t="s">
        <v>749</v>
      </c>
      <c r="F427" s="207" t="s">
        <v>750</v>
      </c>
      <c r="G427" s="208" t="s">
        <v>266</v>
      </c>
      <c r="H427" s="209">
        <v>1</v>
      </c>
      <c r="I427" s="210"/>
      <c r="J427" s="211">
        <f>ROUND(I427*H427,2)</f>
        <v>0</v>
      </c>
      <c r="K427" s="207" t="s">
        <v>19</v>
      </c>
      <c r="L427" s="45"/>
      <c r="M427" s="212" t="s">
        <v>19</v>
      </c>
      <c r="N427" s="213" t="s">
        <v>42</v>
      </c>
      <c r="O427" s="85"/>
      <c r="P427" s="214">
        <f>O427*H427</f>
        <v>0</v>
      </c>
      <c r="Q427" s="214">
        <v>0</v>
      </c>
      <c r="R427" s="214">
        <f>Q427*H427</f>
        <v>0</v>
      </c>
      <c r="S427" s="214">
        <v>0</v>
      </c>
      <c r="T427" s="215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16" t="s">
        <v>279</v>
      </c>
      <c r="AT427" s="216" t="s">
        <v>126</v>
      </c>
      <c r="AU427" s="216" t="s">
        <v>81</v>
      </c>
      <c r="AY427" s="18" t="s">
        <v>123</v>
      </c>
      <c r="BE427" s="217">
        <f>IF(N427="základní",J427,0)</f>
        <v>0</v>
      </c>
      <c r="BF427" s="217">
        <f>IF(N427="snížená",J427,0)</f>
        <v>0</v>
      </c>
      <c r="BG427" s="217">
        <f>IF(N427="zákl. přenesená",J427,0)</f>
        <v>0</v>
      </c>
      <c r="BH427" s="217">
        <f>IF(N427="sníž. přenesená",J427,0)</f>
        <v>0</v>
      </c>
      <c r="BI427" s="217">
        <f>IF(N427="nulová",J427,0)</f>
        <v>0</v>
      </c>
      <c r="BJ427" s="18" t="s">
        <v>79</v>
      </c>
      <c r="BK427" s="217">
        <f>ROUND(I427*H427,2)</f>
        <v>0</v>
      </c>
      <c r="BL427" s="18" t="s">
        <v>279</v>
      </c>
      <c r="BM427" s="216" t="s">
        <v>751</v>
      </c>
    </row>
    <row r="428" s="12" customFormat="1" ht="22.8" customHeight="1">
      <c r="A428" s="12"/>
      <c r="B428" s="189"/>
      <c r="C428" s="190"/>
      <c r="D428" s="191" t="s">
        <v>70</v>
      </c>
      <c r="E428" s="203" t="s">
        <v>752</v>
      </c>
      <c r="F428" s="203" t="s">
        <v>753</v>
      </c>
      <c r="G428" s="190"/>
      <c r="H428" s="190"/>
      <c r="I428" s="193"/>
      <c r="J428" s="204">
        <f>BK428</f>
        <v>0</v>
      </c>
      <c r="K428" s="190"/>
      <c r="L428" s="195"/>
      <c r="M428" s="196"/>
      <c r="N428" s="197"/>
      <c r="O428" s="197"/>
      <c r="P428" s="198">
        <f>SUM(P429:P468)</f>
        <v>0</v>
      </c>
      <c r="Q428" s="197"/>
      <c r="R428" s="198">
        <f>SUM(R429:R468)</f>
        <v>0.90569694000000023</v>
      </c>
      <c r="S428" s="197"/>
      <c r="T428" s="199">
        <f>SUM(T429:T468)</f>
        <v>0.07238399999999999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00" t="s">
        <v>81</v>
      </c>
      <c r="AT428" s="201" t="s">
        <v>70</v>
      </c>
      <c r="AU428" s="201" t="s">
        <v>79</v>
      </c>
      <c r="AY428" s="200" t="s">
        <v>123</v>
      </c>
      <c r="BK428" s="202">
        <f>SUM(BK429:BK468)</f>
        <v>0</v>
      </c>
    </row>
    <row r="429" s="2" customFormat="1" ht="24.15" customHeight="1">
      <c r="A429" s="39"/>
      <c r="B429" s="40"/>
      <c r="C429" s="205" t="s">
        <v>754</v>
      </c>
      <c r="D429" s="205" t="s">
        <v>126</v>
      </c>
      <c r="E429" s="206" t="s">
        <v>755</v>
      </c>
      <c r="F429" s="207" t="s">
        <v>756</v>
      </c>
      <c r="G429" s="208" t="s">
        <v>266</v>
      </c>
      <c r="H429" s="209">
        <v>1</v>
      </c>
      <c r="I429" s="210"/>
      <c r="J429" s="211">
        <f>ROUND(I429*H429,2)</f>
        <v>0</v>
      </c>
      <c r="K429" s="207" t="s">
        <v>19</v>
      </c>
      <c r="L429" s="45"/>
      <c r="M429" s="212" t="s">
        <v>19</v>
      </c>
      <c r="N429" s="213" t="s">
        <v>42</v>
      </c>
      <c r="O429" s="85"/>
      <c r="P429" s="214">
        <f>O429*H429</f>
        <v>0</v>
      </c>
      <c r="Q429" s="214">
        <v>0.00022000000000000001</v>
      </c>
      <c r="R429" s="214">
        <f>Q429*H429</f>
        <v>0.00022000000000000001</v>
      </c>
      <c r="S429" s="214">
        <v>0</v>
      </c>
      <c r="T429" s="215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16" t="s">
        <v>279</v>
      </c>
      <c r="AT429" s="216" t="s">
        <v>126</v>
      </c>
      <c r="AU429" s="216" t="s">
        <v>81</v>
      </c>
      <c r="AY429" s="18" t="s">
        <v>123</v>
      </c>
      <c r="BE429" s="217">
        <f>IF(N429="základní",J429,0)</f>
        <v>0</v>
      </c>
      <c r="BF429" s="217">
        <f>IF(N429="snížená",J429,0)</f>
        <v>0</v>
      </c>
      <c r="BG429" s="217">
        <f>IF(N429="zákl. přenesená",J429,0)</f>
        <v>0</v>
      </c>
      <c r="BH429" s="217">
        <f>IF(N429="sníž. přenesená",J429,0)</f>
        <v>0</v>
      </c>
      <c r="BI429" s="217">
        <f>IF(N429="nulová",J429,0)</f>
        <v>0</v>
      </c>
      <c r="BJ429" s="18" t="s">
        <v>79</v>
      </c>
      <c r="BK429" s="217">
        <f>ROUND(I429*H429,2)</f>
        <v>0</v>
      </c>
      <c r="BL429" s="18" t="s">
        <v>279</v>
      </c>
      <c r="BM429" s="216" t="s">
        <v>757</v>
      </c>
    </row>
    <row r="430" s="2" customFormat="1" ht="21.75" customHeight="1">
      <c r="A430" s="39"/>
      <c r="B430" s="40"/>
      <c r="C430" s="205" t="s">
        <v>758</v>
      </c>
      <c r="D430" s="205" t="s">
        <v>126</v>
      </c>
      <c r="E430" s="206" t="s">
        <v>759</v>
      </c>
      <c r="F430" s="207" t="s">
        <v>760</v>
      </c>
      <c r="G430" s="208" t="s">
        <v>230</v>
      </c>
      <c r="H430" s="209">
        <v>11.058</v>
      </c>
      <c r="I430" s="210"/>
      <c r="J430" s="211">
        <f>ROUND(I430*H430,2)</f>
        <v>0</v>
      </c>
      <c r="K430" s="207" t="s">
        <v>130</v>
      </c>
      <c r="L430" s="45"/>
      <c r="M430" s="212" t="s">
        <v>19</v>
      </c>
      <c r="N430" s="213" t="s">
        <v>42</v>
      </c>
      <c r="O430" s="85"/>
      <c r="P430" s="214">
        <f>O430*H430</f>
        <v>0</v>
      </c>
      <c r="Q430" s="214">
        <v>0.00025999999999999998</v>
      </c>
      <c r="R430" s="214">
        <f>Q430*H430</f>
        <v>0.0028750799999999999</v>
      </c>
      <c r="S430" s="214">
        <v>0</v>
      </c>
      <c r="T430" s="215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6" t="s">
        <v>279</v>
      </c>
      <c r="AT430" s="216" t="s">
        <v>126</v>
      </c>
      <c r="AU430" s="216" t="s">
        <v>81</v>
      </c>
      <c r="AY430" s="18" t="s">
        <v>123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8" t="s">
        <v>79</v>
      </c>
      <c r="BK430" s="217">
        <f>ROUND(I430*H430,2)</f>
        <v>0</v>
      </c>
      <c r="BL430" s="18" t="s">
        <v>279</v>
      </c>
      <c r="BM430" s="216" t="s">
        <v>761</v>
      </c>
    </row>
    <row r="431" s="2" customFormat="1">
      <c r="A431" s="39"/>
      <c r="B431" s="40"/>
      <c r="C431" s="41"/>
      <c r="D431" s="218" t="s">
        <v>133</v>
      </c>
      <c r="E431" s="41"/>
      <c r="F431" s="219" t="s">
        <v>762</v>
      </c>
      <c r="G431" s="41"/>
      <c r="H431" s="41"/>
      <c r="I431" s="220"/>
      <c r="J431" s="41"/>
      <c r="K431" s="41"/>
      <c r="L431" s="45"/>
      <c r="M431" s="221"/>
      <c r="N431" s="222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133</v>
      </c>
      <c r="AU431" s="18" t="s">
        <v>81</v>
      </c>
    </row>
    <row r="432" s="13" customFormat="1">
      <c r="A432" s="13"/>
      <c r="B432" s="227"/>
      <c r="C432" s="228"/>
      <c r="D432" s="229" t="s">
        <v>203</v>
      </c>
      <c r="E432" s="230" t="s">
        <v>19</v>
      </c>
      <c r="F432" s="231" t="s">
        <v>763</v>
      </c>
      <c r="G432" s="228"/>
      <c r="H432" s="232">
        <v>11.058</v>
      </c>
      <c r="I432" s="233"/>
      <c r="J432" s="228"/>
      <c r="K432" s="228"/>
      <c r="L432" s="234"/>
      <c r="M432" s="235"/>
      <c r="N432" s="236"/>
      <c r="O432" s="236"/>
      <c r="P432" s="236"/>
      <c r="Q432" s="236"/>
      <c r="R432" s="236"/>
      <c r="S432" s="236"/>
      <c r="T432" s="237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8" t="s">
        <v>203</v>
      </c>
      <c r="AU432" s="238" t="s">
        <v>81</v>
      </c>
      <c r="AV432" s="13" t="s">
        <v>81</v>
      </c>
      <c r="AW432" s="13" t="s">
        <v>33</v>
      </c>
      <c r="AX432" s="13" t="s">
        <v>79</v>
      </c>
      <c r="AY432" s="238" t="s">
        <v>123</v>
      </c>
    </row>
    <row r="433" s="2" customFormat="1" ht="21.75" customHeight="1">
      <c r="A433" s="39"/>
      <c r="B433" s="40"/>
      <c r="C433" s="250" t="s">
        <v>764</v>
      </c>
      <c r="D433" s="250" t="s">
        <v>310</v>
      </c>
      <c r="E433" s="251" t="s">
        <v>765</v>
      </c>
      <c r="F433" s="252" t="s">
        <v>766</v>
      </c>
      <c r="G433" s="253" t="s">
        <v>230</v>
      </c>
      <c r="H433" s="254">
        <v>11.058</v>
      </c>
      <c r="I433" s="255"/>
      <c r="J433" s="256">
        <f>ROUND(I433*H433,2)</f>
        <v>0</v>
      </c>
      <c r="K433" s="252" t="s">
        <v>19</v>
      </c>
      <c r="L433" s="257"/>
      <c r="M433" s="258" t="s">
        <v>19</v>
      </c>
      <c r="N433" s="259" t="s">
        <v>42</v>
      </c>
      <c r="O433" s="85"/>
      <c r="P433" s="214">
        <f>O433*H433</f>
        <v>0</v>
      </c>
      <c r="Q433" s="214">
        <v>0.029170000000000001</v>
      </c>
      <c r="R433" s="214">
        <f>Q433*H433</f>
        <v>0.32256186000000003</v>
      </c>
      <c r="S433" s="214">
        <v>0</v>
      </c>
      <c r="T433" s="215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16" t="s">
        <v>390</v>
      </c>
      <c r="AT433" s="216" t="s">
        <v>310</v>
      </c>
      <c r="AU433" s="216" t="s">
        <v>81</v>
      </c>
      <c r="AY433" s="18" t="s">
        <v>123</v>
      </c>
      <c r="BE433" s="217">
        <f>IF(N433="základní",J433,0)</f>
        <v>0</v>
      </c>
      <c r="BF433" s="217">
        <f>IF(N433="snížená",J433,0)</f>
        <v>0</v>
      </c>
      <c r="BG433" s="217">
        <f>IF(N433="zákl. přenesená",J433,0)</f>
        <v>0</v>
      </c>
      <c r="BH433" s="217">
        <f>IF(N433="sníž. přenesená",J433,0)</f>
        <v>0</v>
      </c>
      <c r="BI433" s="217">
        <f>IF(N433="nulová",J433,0)</f>
        <v>0</v>
      </c>
      <c r="BJ433" s="18" t="s">
        <v>79</v>
      </c>
      <c r="BK433" s="217">
        <f>ROUND(I433*H433,2)</f>
        <v>0</v>
      </c>
      <c r="BL433" s="18" t="s">
        <v>279</v>
      </c>
      <c r="BM433" s="216" t="s">
        <v>767</v>
      </c>
    </row>
    <row r="434" s="2" customFormat="1" ht="21.75" customHeight="1">
      <c r="A434" s="39"/>
      <c r="B434" s="40"/>
      <c r="C434" s="205" t="s">
        <v>768</v>
      </c>
      <c r="D434" s="205" t="s">
        <v>126</v>
      </c>
      <c r="E434" s="206" t="s">
        <v>769</v>
      </c>
      <c r="F434" s="207" t="s">
        <v>770</v>
      </c>
      <c r="G434" s="208" t="s">
        <v>230</v>
      </c>
      <c r="H434" s="209">
        <v>7</v>
      </c>
      <c r="I434" s="210"/>
      <c r="J434" s="211">
        <f>ROUND(I434*H434,2)</f>
        <v>0</v>
      </c>
      <c r="K434" s="207" t="s">
        <v>130</v>
      </c>
      <c r="L434" s="45"/>
      <c r="M434" s="212" t="s">
        <v>19</v>
      </c>
      <c r="N434" s="213" t="s">
        <v>42</v>
      </c>
      <c r="O434" s="85"/>
      <c r="P434" s="214">
        <f>O434*H434</f>
        <v>0</v>
      </c>
      <c r="Q434" s="214">
        <v>0.00027</v>
      </c>
      <c r="R434" s="214">
        <f>Q434*H434</f>
        <v>0.00189</v>
      </c>
      <c r="S434" s="214">
        <v>0</v>
      </c>
      <c r="T434" s="21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6" t="s">
        <v>279</v>
      </c>
      <c r="AT434" s="216" t="s">
        <v>126</v>
      </c>
      <c r="AU434" s="216" t="s">
        <v>81</v>
      </c>
      <c r="AY434" s="18" t="s">
        <v>123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79</v>
      </c>
      <c r="BK434" s="217">
        <f>ROUND(I434*H434,2)</f>
        <v>0</v>
      </c>
      <c r="BL434" s="18" t="s">
        <v>279</v>
      </c>
      <c r="BM434" s="216" t="s">
        <v>771</v>
      </c>
    </row>
    <row r="435" s="2" customFormat="1">
      <c r="A435" s="39"/>
      <c r="B435" s="40"/>
      <c r="C435" s="41"/>
      <c r="D435" s="218" t="s">
        <v>133</v>
      </c>
      <c r="E435" s="41"/>
      <c r="F435" s="219" t="s">
        <v>772</v>
      </c>
      <c r="G435" s="41"/>
      <c r="H435" s="41"/>
      <c r="I435" s="220"/>
      <c r="J435" s="41"/>
      <c r="K435" s="41"/>
      <c r="L435" s="45"/>
      <c r="M435" s="221"/>
      <c r="N435" s="222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133</v>
      </c>
      <c r="AU435" s="18" t="s">
        <v>81</v>
      </c>
    </row>
    <row r="436" s="13" customFormat="1">
      <c r="A436" s="13"/>
      <c r="B436" s="227"/>
      <c r="C436" s="228"/>
      <c r="D436" s="229" t="s">
        <v>203</v>
      </c>
      <c r="E436" s="230" t="s">
        <v>19</v>
      </c>
      <c r="F436" s="231" t="s">
        <v>773</v>
      </c>
      <c r="G436" s="228"/>
      <c r="H436" s="232">
        <v>7</v>
      </c>
      <c r="I436" s="233"/>
      <c r="J436" s="228"/>
      <c r="K436" s="228"/>
      <c r="L436" s="234"/>
      <c r="M436" s="235"/>
      <c r="N436" s="236"/>
      <c r="O436" s="236"/>
      <c r="P436" s="236"/>
      <c r="Q436" s="236"/>
      <c r="R436" s="236"/>
      <c r="S436" s="236"/>
      <c r="T436" s="237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8" t="s">
        <v>203</v>
      </c>
      <c r="AU436" s="238" t="s">
        <v>81</v>
      </c>
      <c r="AV436" s="13" t="s">
        <v>81</v>
      </c>
      <c r="AW436" s="13" t="s">
        <v>33</v>
      </c>
      <c r="AX436" s="13" t="s">
        <v>79</v>
      </c>
      <c r="AY436" s="238" t="s">
        <v>123</v>
      </c>
    </row>
    <row r="437" s="2" customFormat="1" ht="24.15" customHeight="1">
      <c r="A437" s="39"/>
      <c r="B437" s="40"/>
      <c r="C437" s="250" t="s">
        <v>774</v>
      </c>
      <c r="D437" s="250" t="s">
        <v>310</v>
      </c>
      <c r="E437" s="251" t="s">
        <v>775</v>
      </c>
      <c r="F437" s="252" t="s">
        <v>776</v>
      </c>
      <c r="G437" s="253" t="s">
        <v>266</v>
      </c>
      <c r="H437" s="254">
        <v>7</v>
      </c>
      <c r="I437" s="255"/>
      <c r="J437" s="256">
        <f>ROUND(I437*H437,2)</f>
        <v>0</v>
      </c>
      <c r="K437" s="252" t="s">
        <v>19</v>
      </c>
      <c r="L437" s="257"/>
      <c r="M437" s="258" t="s">
        <v>19</v>
      </c>
      <c r="N437" s="259" t="s">
        <v>42</v>
      </c>
      <c r="O437" s="85"/>
      <c r="P437" s="214">
        <f>O437*H437</f>
        <v>0</v>
      </c>
      <c r="Q437" s="214">
        <v>0.040280000000000003</v>
      </c>
      <c r="R437" s="214">
        <f>Q437*H437</f>
        <v>0.28196000000000004</v>
      </c>
      <c r="S437" s="214">
        <v>0</v>
      </c>
      <c r="T437" s="215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16" t="s">
        <v>390</v>
      </c>
      <c r="AT437" s="216" t="s">
        <v>310</v>
      </c>
      <c r="AU437" s="216" t="s">
        <v>81</v>
      </c>
      <c r="AY437" s="18" t="s">
        <v>123</v>
      </c>
      <c r="BE437" s="217">
        <f>IF(N437="základní",J437,0)</f>
        <v>0</v>
      </c>
      <c r="BF437" s="217">
        <f>IF(N437="snížená",J437,0)</f>
        <v>0</v>
      </c>
      <c r="BG437" s="217">
        <f>IF(N437="zákl. přenesená",J437,0)</f>
        <v>0</v>
      </c>
      <c r="BH437" s="217">
        <f>IF(N437="sníž. přenesená",J437,0)</f>
        <v>0</v>
      </c>
      <c r="BI437" s="217">
        <f>IF(N437="nulová",J437,0)</f>
        <v>0</v>
      </c>
      <c r="BJ437" s="18" t="s">
        <v>79</v>
      </c>
      <c r="BK437" s="217">
        <f>ROUND(I437*H437,2)</f>
        <v>0</v>
      </c>
      <c r="BL437" s="18" t="s">
        <v>279</v>
      </c>
      <c r="BM437" s="216" t="s">
        <v>777</v>
      </c>
    </row>
    <row r="438" s="2" customFormat="1" ht="24.15" customHeight="1">
      <c r="A438" s="39"/>
      <c r="B438" s="40"/>
      <c r="C438" s="250" t="s">
        <v>778</v>
      </c>
      <c r="D438" s="250" t="s">
        <v>310</v>
      </c>
      <c r="E438" s="251" t="s">
        <v>779</v>
      </c>
      <c r="F438" s="252" t="s">
        <v>780</v>
      </c>
      <c r="G438" s="253" t="s">
        <v>266</v>
      </c>
      <c r="H438" s="254">
        <v>1</v>
      </c>
      <c r="I438" s="255"/>
      <c r="J438" s="256">
        <f>ROUND(I438*H438,2)</f>
        <v>0</v>
      </c>
      <c r="K438" s="252" t="s">
        <v>19</v>
      </c>
      <c r="L438" s="257"/>
      <c r="M438" s="258" t="s">
        <v>19</v>
      </c>
      <c r="N438" s="259" t="s">
        <v>42</v>
      </c>
      <c r="O438" s="85"/>
      <c r="P438" s="214">
        <f>O438*H438</f>
        <v>0</v>
      </c>
      <c r="Q438" s="214">
        <v>0.040280000000000003</v>
      </c>
      <c r="R438" s="214">
        <f>Q438*H438</f>
        <v>0.040280000000000003</v>
      </c>
      <c r="S438" s="214">
        <v>0</v>
      </c>
      <c r="T438" s="21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390</v>
      </c>
      <c r="AT438" s="216" t="s">
        <v>310</v>
      </c>
      <c r="AU438" s="216" t="s">
        <v>81</v>
      </c>
      <c r="AY438" s="18" t="s">
        <v>123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79</v>
      </c>
      <c r="BK438" s="217">
        <f>ROUND(I438*H438,2)</f>
        <v>0</v>
      </c>
      <c r="BL438" s="18" t="s">
        <v>279</v>
      </c>
      <c r="BM438" s="216" t="s">
        <v>781</v>
      </c>
    </row>
    <row r="439" s="2" customFormat="1" ht="24.15" customHeight="1">
      <c r="A439" s="39"/>
      <c r="B439" s="40"/>
      <c r="C439" s="205" t="s">
        <v>782</v>
      </c>
      <c r="D439" s="205" t="s">
        <v>126</v>
      </c>
      <c r="E439" s="206" t="s">
        <v>783</v>
      </c>
      <c r="F439" s="207" t="s">
        <v>784</v>
      </c>
      <c r="G439" s="208" t="s">
        <v>298</v>
      </c>
      <c r="H439" s="209">
        <v>30</v>
      </c>
      <c r="I439" s="210"/>
      <c r="J439" s="211">
        <f>ROUND(I439*H439,2)</f>
        <v>0</v>
      </c>
      <c r="K439" s="207" t="s">
        <v>130</v>
      </c>
      <c r="L439" s="45"/>
      <c r="M439" s="212" t="s">
        <v>19</v>
      </c>
      <c r="N439" s="213" t="s">
        <v>42</v>
      </c>
      <c r="O439" s="85"/>
      <c r="P439" s="214">
        <f>O439*H439</f>
        <v>0</v>
      </c>
      <c r="Q439" s="214">
        <v>0.00012</v>
      </c>
      <c r="R439" s="214">
        <f>Q439*H439</f>
        <v>0.0035999999999999999</v>
      </c>
      <c r="S439" s="214">
        <v>0</v>
      </c>
      <c r="T439" s="215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16" t="s">
        <v>279</v>
      </c>
      <c r="AT439" s="216" t="s">
        <v>126</v>
      </c>
      <c r="AU439" s="216" t="s">
        <v>81</v>
      </c>
      <c r="AY439" s="18" t="s">
        <v>123</v>
      </c>
      <c r="BE439" s="217">
        <f>IF(N439="základní",J439,0)</f>
        <v>0</v>
      </c>
      <c r="BF439" s="217">
        <f>IF(N439="snížená",J439,0)</f>
        <v>0</v>
      </c>
      <c r="BG439" s="217">
        <f>IF(N439="zákl. přenesená",J439,0)</f>
        <v>0</v>
      </c>
      <c r="BH439" s="217">
        <f>IF(N439="sníž. přenesená",J439,0)</f>
        <v>0</v>
      </c>
      <c r="BI439" s="217">
        <f>IF(N439="nulová",J439,0)</f>
        <v>0</v>
      </c>
      <c r="BJ439" s="18" t="s">
        <v>79</v>
      </c>
      <c r="BK439" s="217">
        <f>ROUND(I439*H439,2)</f>
        <v>0</v>
      </c>
      <c r="BL439" s="18" t="s">
        <v>279</v>
      </c>
      <c r="BM439" s="216" t="s">
        <v>785</v>
      </c>
    </row>
    <row r="440" s="2" customFormat="1">
      <c r="A440" s="39"/>
      <c r="B440" s="40"/>
      <c r="C440" s="41"/>
      <c r="D440" s="218" t="s">
        <v>133</v>
      </c>
      <c r="E440" s="41"/>
      <c r="F440" s="219" t="s">
        <v>786</v>
      </c>
      <c r="G440" s="41"/>
      <c r="H440" s="41"/>
      <c r="I440" s="220"/>
      <c r="J440" s="41"/>
      <c r="K440" s="41"/>
      <c r="L440" s="45"/>
      <c r="M440" s="221"/>
      <c r="N440" s="222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133</v>
      </c>
      <c r="AU440" s="18" t="s">
        <v>81</v>
      </c>
    </row>
    <row r="441" s="13" customFormat="1">
      <c r="A441" s="13"/>
      <c r="B441" s="227"/>
      <c r="C441" s="228"/>
      <c r="D441" s="229" t="s">
        <v>203</v>
      </c>
      <c r="E441" s="230" t="s">
        <v>19</v>
      </c>
      <c r="F441" s="231" t="s">
        <v>787</v>
      </c>
      <c r="G441" s="228"/>
      <c r="H441" s="232">
        <v>30</v>
      </c>
      <c r="I441" s="233"/>
      <c r="J441" s="228"/>
      <c r="K441" s="228"/>
      <c r="L441" s="234"/>
      <c r="M441" s="235"/>
      <c r="N441" s="236"/>
      <c r="O441" s="236"/>
      <c r="P441" s="236"/>
      <c r="Q441" s="236"/>
      <c r="R441" s="236"/>
      <c r="S441" s="236"/>
      <c r="T441" s="237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8" t="s">
        <v>203</v>
      </c>
      <c r="AU441" s="238" t="s">
        <v>81</v>
      </c>
      <c r="AV441" s="13" t="s">
        <v>81</v>
      </c>
      <c r="AW441" s="13" t="s">
        <v>33</v>
      </c>
      <c r="AX441" s="13" t="s">
        <v>79</v>
      </c>
      <c r="AY441" s="238" t="s">
        <v>123</v>
      </c>
    </row>
    <row r="442" s="2" customFormat="1" ht="24.15" customHeight="1">
      <c r="A442" s="39"/>
      <c r="B442" s="40"/>
      <c r="C442" s="205" t="s">
        <v>788</v>
      </c>
      <c r="D442" s="205" t="s">
        <v>126</v>
      </c>
      <c r="E442" s="206" t="s">
        <v>789</v>
      </c>
      <c r="F442" s="207" t="s">
        <v>790</v>
      </c>
      <c r="G442" s="208" t="s">
        <v>266</v>
      </c>
      <c r="H442" s="209">
        <v>1</v>
      </c>
      <c r="I442" s="210"/>
      <c r="J442" s="211">
        <f>ROUND(I442*H442,2)</f>
        <v>0</v>
      </c>
      <c r="K442" s="207" t="s">
        <v>130</v>
      </c>
      <c r="L442" s="45"/>
      <c r="M442" s="212" t="s">
        <v>19</v>
      </c>
      <c r="N442" s="213" t="s">
        <v>42</v>
      </c>
      <c r="O442" s="85"/>
      <c r="P442" s="214">
        <f>O442*H442</f>
        <v>0</v>
      </c>
      <c r="Q442" s="214">
        <v>0</v>
      </c>
      <c r="R442" s="214">
        <f>Q442*H442</f>
        <v>0</v>
      </c>
      <c r="S442" s="214">
        <v>0</v>
      </c>
      <c r="T442" s="215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6" t="s">
        <v>279</v>
      </c>
      <c r="AT442" s="216" t="s">
        <v>126</v>
      </c>
      <c r="AU442" s="216" t="s">
        <v>81</v>
      </c>
      <c r="AY442" s="18" t="s">
        <v>123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8" t="s">
        <v>79</v>
      </c>
      <c r="BK442" s="217">
        <f>ROUND(I442*H442,2)</f>
        <v>0</v>
      </c>
      <c r="BL442" s="18" t="s">
        <v>279</v>
      </c>
      <c r="BM442" s="216" t="s">
        <v>791</v>
      </c>
    </row>
    <row r="443" s="2" customFormat="1">
      <c r="A443" s="39"/>
      <c r="B443" s="40"/>
      <c r="C443" s="41"/>
      <c r="D443" s="218" t="s">
        <v>133</v>
      </c>
      <c r="E443" s="41"/>
      <c r="F443" s="219" t="s">
        <v>792</v>
      </c>
      <c r="G443" s="41"/>
      <c r="H443" s="41"/>
      <c r="I443" s="220"/>
      <c r="J443" s="41"/>
      <c r="K443" s="41"/>
      <c r="L443" s="45"/>
      <c r="M443" s="221"/>
      <c r="N443" s="222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133</v>
      </c>
      <c r="AU443" s="18" t="s">
        <v>81</v>
      </c>
    </row>
    <row r="444" s="2" customFormat="1" ht="37.8" customHeight="1">
      <c r="A444" s="39"/>
      <c r="B444" s="40"/>
      <c r="C444" s="250" t="s">
        <v>793</v>
      </c>
      <c r="D444" s="250" t="s">
        <v>310</v>
      </c>
      <c r="E444" s="251" t="s">
        <v>794</v>
      </c>
      <c r="F444" s="252" t="s">
        <v>795</v>
      </c>
      <c r="G444" s="253" t="s">
        <v>266</v>
      </c>
      <c r="H444" s="254">
        <v>1</v>
      </c>
      <c r="I444" s="255"/>
      <c r="J444" s="256">
        <f>ROUND(I444*H444,2)</f>
        <v>0</v>
      </c>
      <c r="K444" s="252" t="s">
        <v>19</v>
      </c>
      <c r="L444" s="257"/>
      <c r="M444" s="258" t="s">
        <v>19</v>
      </c>
      <c r="N444" s="259" t="s">
        <v>42</v>
      </c>
      <c r="O444" s="85"/>
      <c r="P444" s="214">
        <f>O444*H444</f>
        <v>0</v>
      </c>
      <c r="Q444" s="214">
        <v>0.0195</v>
      </c>
      <c r="R444" s="214">
        <f>Q444*H444</f>
        <v>0.0195</v>
      </c>
      <c r="S444" s="214">
        <v>0</v>
      </c>
      <c r="T444" s="215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16" t="s">
        <v>390</v>
      </c>
      <c r="AT444" s="216" t="s">
        <v>310</v>
      </c>
      <c r="AU444" s="216" t="s">
        <v>81</v>
      </c>
      <c r="AY444" s="18" t="s">
        <v>123</v>
      </c>
      <c r="BE444" s="217">
        <f>IF(N444="základní",J444,0)</f>
        <v>0</v>
      </c>
      <c r="BF444" s="217">
        <f>IF(N444="snížená",J444,0)</f>
        <v>0</v>
      </c>
      <c r="BG444" s="217">
        <f>IF(N444="zákl. přenesená",J444,0)</f>
        <v>0</v>
      </c>
      <c r="BH444" s="217">
        <f>IF(N444="sníž. přenesená",J444,0)</f>
        <v>0</v>
      </c>
      <c r="BI444" s="217">
        <f>IF(N444="nulová",J444,0)</f>
        <v>0</v>
      </c>
      <c r="BJ444" s="18" t="s">
        <v>79</v>
      </c>
      <c r="BK444" s="217">
        <f>ROUND(I444*H444,2)</f>
        <v>0</v>
      </c>
      <c r="BL444" s="18" t="s">
        <v>279</v>
      </c>
      <c r="BM444" s="216" t="s">
        <v>796</v>
      </c>
    </row>
    <row r="445" s="2" customFormat="1" ht="24.15" customHeight="1">
      <c r="A445" s="39"/>
      <c r="B445" s="40"/>
      <c r="C445" s="205" t="s">
        <v>797</v>
      </c>
      <c r="D445" s="205" t="s">
        <v>126</v>
      </c>
      <c r="E445" s="206" t="s">
        <v>798</v>
      </c>
      <c r="F445" s="207" t="s">
        <v>799</v>
      </c>
      <c r="G445" s="208" t="s">
        <v>266</v>
      </c>
      <c r="H445" s="209">
        <v>1</v>
      </c>
      <c r="I445" s="210"/>
      <c r="J445" s="211">
        <f>ROUND(I445*H445,2)</f>
        <v>0</v>
      </c>
      <c r="K445" s="207" t="s">
        <v>130</v>
      </c>
      <c r="L445" s="45"/>
      <c r="M445" s="212" t="s">
        <v>19</v>
      </c>
      <c r="N445" s="213" t="s">
        <v>42</v>
      </c>
      <c r="O445" s="85"/>
      <c r="P445" s="214">
        <f>O445*H445</f>
        <v>0</v>
      </c>
      <c r="Q445" s="214">
        <v>0</v>
      </c>
      <c r="R445" s="214">
        <f>Q445*H445</f>
        <v>0</v>
      </c>
      <c r="S445" s="214">
        <v>0</v>
      </c>
      <c r="T445" s="215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16" t="s">
        <v>279</v>
      </c>
      <c r="AT445" s="216" t="s">
        <v>126</v>
      </c>
      <c r="AU445" s="216" t="s">
        <v>81</v>
      </c>
      <c r="AY445" s="18" t="s">
        <v>123</v>
      </c>
      <c r="BE445" s="217">
        <f>IF(N445="základní",J445,0)</f>
        <v>0</v>
      </c>
      <c r="BF445" s="217">
        <f>IF(N445="snížená",J445,0)</f>
        <v>0</v>
      </c>
      <c r="BG445" s="217">
        <f>IF(N445="zákl. přenesená",J445,0)</f>
        <v>0</v>
      </c>
      <c r="BH445" s="217">
        <f>IF(N445="sníž. přenesená",J445,0)</f>
        <v>0</v>
      </c>
      <c r="BI445" s="217">
        <f>IF(N445="nulová",J445,0)</f>
        <v>0</v>
      </c>
      <c r="BJ445" s="18" t="s">
        <v>79</v>
      </c>
      <c r="BK445" s="217">
        <f>ROUND(I445*H445,2)</f>
        <v>0</v>
      </c>
      <c r="BL445" s="18" t="s">
        <v>279</v>
      </c>
      <c r="BM445" s="216" t="s">
        <v>800</v>
      </c>
    </row>
    <row r="446" s="2" customFormat="1">
      <c r="A446" s="39"/>
      <c r="B446" s="40"/>
      <c r="C446" s="41"/>
      <c r="D446" s="218" t="s">
        <v>133</v>
      </c>
      <c r="E446" s="41"/>
      <c r="F446" s="219" t="s">
        <v>801</v>
      </c>
      <c r="G446" s="41"/>
      <c r="H446" s="41"/>
      <c r="I446" s="220"/>
      <c r="J446" s="41"/>
      <c r="K446" s="41"/>
      <c r="L446" s="45"/>
      <c r="M446" s="221"/>
      <c r="N446" s="222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133</v>
      </c>
      <c r="AU446" s="18" t="s">
        <v>81</v>
      </c>
    </row>
    <row r="447" s="2" customFormat="1" ht="33" customHeight="1">
      <c r="A447" s="39"/>
      <c r="B447" s="40"/>
      <c r="C447" s="250" t="s">
        <v>802</v>
      </c>
      <c r="D447" s="250" t="s">
        <v>310</v>
      </c>
      <c r="E447" s="251" t="s">
        <v>803</v>
      </c>
      <c r="F447" s="252" t="s">
        <v>804</v>
      </c>
      <c r="G447" s="253" t="s">
        <v>266</v>
      </c>
      <c r="H447" s="254">
        <v>3</v>
      </c>
      <c r="I447" s="255"/>
      <c r="J447" s="256">
        <f>ROUND(I447*H447,2)</f>
        <v>0</v>
      </c>
      <c r="K447" s="252" t="s">
        <v>19</v>
      </c>
      <c r="L447" s="257"/>
      <c r="M447" s="258" t="s">
        <v>19</v>
      </c>
      <c r="N447" s="259" t="s">
        <v>42</v>
      </c>
      <c r="O447" s="85"/>
      <c r="P447" s="214">
        <f>O447*H447</f>
        <v>0</v>
      </c>
      <c r="Q447" s="214">
        <v>0.034720000000000001</v>
      </c>
      <c r="R447" s="214">
        <f>Q447*H447</f>
        <v>0.10416</v>
      </c>
      <c r="S447" s="214">
        <v>0</v>
      </c>
      <c r="T447" s="215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6" t="s">
        <v>390</v>
      </c>
      <c r="AT447" s="216" t="s">
        <v>310</v>
      </c>
      <c r="AU447" s="216" t="s">
        <v>81</v>
      </c>
      <c r="AY447" s="18" t="s">
        <v>123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8" t="s">
        <v>79</v>
      </c>
      <c r="BK447" s="217">
        <f>ROUND(I447*H447,2)</f>
        <v>0</v>
      </c>
      <c r="BL447" s="18" t="s">
        <v>279</v>
      </c>
      <c r="BM447" s="216" t="s">
        <v>805</v>
      </c>
    </row>
    <row r="448" s="2" customFormat="1" ht="24.15" customHeight="1">
      <c r="A448" s="39"/>
      <c r="B448" s="40"/>
      <c r="C448" s="205" t="s">
        <v>806</v>
      </c>
      <c r="D448" s="205" t="s">
        <v>126</v>
      </c>
      <c r="E448" s="206" t="s">
        <v>807</v>
      </c>
      <c r="F448" s="207" t="s">
        <v>808</v>
      </c>
      <c r="G448" s="208" t="s">
        <v>266</v>
      </c>
      <c r="H448" s="209">
        <v>1</v>
      </c>
      <c r="I448" s="210"/>
      <c r="J448" s="211">
        <f>ROUND(I448*H448,2)</f>
        <v>0</v>
      </c>
      <c r="K448" s="207" t="s">
        <v>130</v>
      </c>
      <c r="L448" s="45"/>
      <c r="M448" s="212" t="s">
        <v>19</v>
      </c>
      <c r="N448" s="213" t="s">
        <v>42</v>
      </c>
      <c r="O448" s="85"/>
      <c r="P448" s="214">
        <f>O448*H448</f>
        <v>0</v>
      </c>
      <c r="Q448" s="214">
        <v>0</v>
      </c>
      <c r="R448" s="214">
        <f>Q448*H448</f>
        <v>0</v>
      </c>
      <c r="S448" s="214">
        <v>0</v>
      </c>
      <c r="T448" s="215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16" t="s">
        <v>279</v>
      </c>
      <c r="AT448" s="216" t="s">
        <v>126</v>
      </c>
      <c r="AU448" s="216" t="s">
        <v>81</v>
      </c>
      <c r="AY448" s="18" t="s">
        <v>123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8" t="s">
        <v>79</v>
      </c>
      <c r="BK448" s="217">
        <f>ROUND(I448*H448,2)</f>
        <v>0</v>
      </c>
      <c r="BL448" s="18" t="s">
        <v>279</v>
      </c>
      <c r="BM448" s="216" t="s">
        <v>809</v>
      </c>
    </row>
    <row r="449" s="2" customFormat="1">
      <c r="A449" s="39"/>
      <c r="B449" s="40"/>
      <c r="C449" s="41"/>
      <c r="D449" s="218" t="s">
        <v>133</v>
      </c>
      <c r="E449" s="41"/>
      <c r="F449" s="219" t="s">
        <v>810</v>
      </c>
      <c r="G449" s="41"/>
      <c r="H449" s="41"/>
      <c r="I449" s="220"/>
      <c r="J449" s="41"/>
      <c r="K449" s="41"/>
      <c r="L449" s="45"/>
      <c r="M449" s="221"/>
      <c r="N449" s="222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133</v>
      </c>
      <c r="AU449" s="18" t="s">
        <v>81</v>
      </c>
    </row>
    <row r="450" s="2" customFormat="1" ht="37.8" customHeight="1">
      <c r="A450" s="39"/>
      <c r="B450" s="40"/>
      <c r="C450" s="250" t="s">
        <v>811</v>
      </c>
      <c r="D450" s="250" t="s">
        <v>310</v>
      </c>
      <c r="E450" s="251" t="s">
        <v>812</v>
      </c>
      <c r="F450" s="252" t="s">
        <v>813</v>
      </c>
      <c r="G450" s="253" t="s">
        <v>266</v>
      </c>
      <c r="H450" s="254">
        <v>1</v>
      </c>
      <c r="I450" s="255"/>
      <c r="J450" s="256">
        <f>ROUND(I450*H450,2)</f>
        <v>0</v>
      </c>
      <c r="K450" s="252" t="s">
        <v>19</v>
      </c>
      <c r="L450" s="257"/>
      <c r="M450" s="258" t="s">
        <v>19</v>
      </c>
      <c r="N450" s="259" t="s">
        <v>42</v>
      </c>
      <c r="O450" s="85"/>
      <c r="P450" s="214">
        <f>O450*H450</f>
        <v>0</v>
      </c>
      <c r="Q450" s="214">
        <v>0.045830000000000003</v>
      </c>
      <c r="R450" s="214">
        <f>Q450*H450</f>
        <v>0.045830000000000003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390</v>
      </c>
      <c r="AT450" s="216" t="s">
        <v>310</v>
      </c>
      <c r="AU450" s="216" t="s">
        <v>81</v>
      </c>
      <c r="AY450" s="18" t="s">
        <v>123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79</v>
      </c>
      <c r="BK450" s="217">
        <f>ROUND(I450*H450,2)</f>
        <v>0</v>
      </c>
      <c r="BL450" s="18" t="s">
        <v>279</v>
      </c>
      <c r="BM450" s="216" t="s">
        <v>814</v>
      </c>
    </row>
    <row r="451" s="2" customFormat="1" ht="21.75" customHeight="1">
      <c r="A451" s="39"/>
      <c r="B451" s="40"/>
      <c r="C451" s="205" t="s">
        <v>815</v>
      </c>
      <c r="D451" s="205" t="s">
        <v>126</v>
      </c>
      <c r="E451" s="206" t="s">
        <v>816</v>
      </c>
      <c r="F451" s="207" t="s">
        <v>817</v>
      </c>
      <c r="G451" s="208" t="s">
        <v>266</v>
      </c>
      <c r="H451" s="209">
        <v>1</v>
      </c>
      <c r="I451" s="210"/>
      <c r="J451" s="211">
        <f>ROUND(I451*H451,2)</f>
        <v>0</v>
      </c>
      <c r="K451" s="207" t="s">
        <v>130</v>
      </c>
      <c r="L451" s="45"/>
      <c r="M451" s="212" t="s">
        <v>19</v>
      </c>
      <c r="N451" s="213" t="s">
        <v>42</v>
      </c>
      <c r="O451" s="85"/>
      <c r="P451" s="214">
        <f>O451*H451</f>
        <v>0</v>
      </c>
      <c r="Q451" s="214">
        <v>0.00046999999999999999</v>
      </c>
      <c r="R451" s="214">
        <f>Q451*H451</f>
        <v>0.00046999999999999999</v>
      </c>
      <c r="S451" s="214">
        <v>0</v>
      </c>
      <c r="T451" s="215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16" t="s">
        <v>279</v>
      </c>
      <c r="AT451" s="216" t="s">
        <v>126</v>
      </c>
      <c r="AU451" s="216" t="s">
        <v>81</v>
      </c>
      <c r="AY451" s="18" t="s">
        <v>123</v>
      </c>
      <c r="BE451" s="217">
        <f>IF(N451="základní",J451,0)</f>
        <v>0</v>
      </c>
      <c r="BF451" s="217">
        <f>IF(N451="snížená",J451,0)</f>
        <v>0</v>
      </c>
      <c r="BG451" s="217">
        <f>IF(N451="zákl. přenesená",J451,0)</f>
        <v>0</v>
      </c>
      <c r="BH451" s="217">
        <f>IF(N451="sníž. přenesená",J451,0)</f>
        <v>0</v>
      </c>
      <c r="BI451" s="217">
        <f>IF(N451="nulová",J451,0)</f>
        <v>0</v>
      </c>
      <c r="BJ451" s="18" t="s">
        <v>79</v>
      </c>
      <c r="BK451" s="217">
        <f>ROUND(I451*H451,2)</f>
        <v>0</v>
      </c>
      <c r="BL451" s="18" t="s">
        <v>279</v>
      </c>
      <c r="BM451" s="216" t="s">
        <v>818</v>
      </c>
    </row>
    <row r="452" s="2" customFormat="1">
      <c r="A452" s="39"/>
      <c r="B452" s="40"/>
      <c r="C452" s="41"/>
      <c r="D452" s="218" t="s">
        <v>133</v>
      </c>
      <c r="E452" s="41"/>
      <c r="F452" s="219" t="s">
        <v>819</v>
      </c>
      <c r="G452" s="41"/>
      <c r="H452" s="41"/>
      <c r="I452" s="220"/>
      <c r="J452" s="41"/>
      <c r="K452" s="41"/>
      <c r="L452" s="45"/>
      <c r="M452" s="221"/>
      <c r="N452" s="222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133</v>
      </c>
      <c r="AU452" s="18" t="s">
        <v>81</v>
      </c>
    </row>
    <row r="453" s="13" customFormat="1">
      <c r="A453" s="13"/>
      <c r="B453" s="227"/>
      <c r="C453" s="228"/>
      <c r="D453" s="229" t="s">
        <v>203</v>
      </c>
      <c r="E453" s="230" t="s">
        <v>19</v>
      </c>
      <c r="F453" s="231" t="s">
        <v>820</v>
      </c>
      <c r="G453" s="228"/>
      <c r="H453" s="232">
        <v>1</v>
      </c>
      <c r="I453" s="233"/>
      <c r="J453" s="228"/>
      <c r="K453" s="228"/>
      <c r="L453" s="234"/>
      <c r="M453" s="235"/>
      <c r="N453" s="236"/>
      <c r="O453" s="236"/>
      <c r="P453" s="236"/>
      <c r="Q453" s="236"/>
      <c r="R453" s="236"/>
      <c r="S453" s="236"/>
      <c r="T453" s="237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8" t="s">
        <v>203</v>
      </c>
      <c r="AU453" s="238" t="s">
        <v>81</v>
      </c>
      <c r="AV453" s="13" t="s">
        <v>81</v>
      </c>
      <c r="AW453" s="13" t="s">
        <v>33</v>
      </c>
      <c r="AX453" s="13" t="s">
        <v>79</v>
      </c>
      <c r="AY453" s="238" t="s">
        <v>123</v>
      </c>
    </row>
    <row r="454" s="2" customFormat="1" ht="16.5" customHeight="1">
      <c r="A454" s="39"/>
      <c r="B454" s="40"/>
      <c r="C454" s="205" t="s">
        <v>821</v>
      </c>
      <c r="D454" s="205" t="s">
        <v>126</v>
      </c>
      <c r="E454" s="206" t="s">
        <v>822</v>
      </c>
      <c r="F454" s="207" t="s">
        <v>823</v>
      </c>
      <c r="G454" s="208" t="s">
        <v>230</v>
      </c>
      <c r="H454" s="209">
        <v>9.5999999999999996</v>
      </c>
      <c r="I454" s="210"/>
      <c r="J454" s="211">
        <f>ROUND(I454*H454,2)</f>
        <v>0</v>
      </c>
      <c r="K454" s="207" t="s">
        <v>130</v>
      </c>
      <c r="L454" s="45"/>
      <c r="M454" s="212" t="s">
        <v>19</v>
      </c>
      <c r="N454" s="213" t="s">
        <v>42</v>
      </c>
      <c r="O454" s="85"/>
      <c r="P454" s="214">
        <f>O454*H454</f>
        <v>0</v>
      </c>
      <c r="Q454" s="214">
        <v>0</v>
      </c>
      <c r="R454" s="214">
        <f>Q454*H454</f>
        <v>0</v>
      </c>
      <c r="S454" s="214">
        <v>0.0075399999999999998</v>
      </c>
      <c r="T454" s="215">
        <f>S454*H454</f>
        <v>0.07238399999999999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16" t="s">
        <v>279</v>
      </c>
      <c r="AT454" s="216" t="s">
        <v>126</v>
      </c>
      <c r="AU454" s="216" t="s">
        <v>81</v>
      </c>
      <c r="AY454" s="18" t="s">
        <v>123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8" t="s">
        <v>79</v>
      </c>
      <c r="BK454" s="217">
        <f>ROUND(I454*H454,2)</f>
        <v>0</v>
      </c>
      <c r="BL454" s="18" t="s">
        <v>279</v>
      </c>
      <c r="BM454" s="216" t="s">
        <v>824</v>
      </c>
    </row>
    <row r="455" s="2" customFormat="1">
      <c r="A455" s="39"/>
      <c r="B455" s="40"/>
      <c r="C455" s="41"/>
      <c r="D455" s="218" t="s">
        <v>133</v>
      </c>
      <c r="E455" s="41"/>
      <c r="F455" s="219" t="s">
        <v>825</v>
      </c>
      <c r="G455" s="41"/>
      <c r="H455" s="41"/>
      <c r="I455" s="220"/>
      <c r="J455" s="41"/>
      <c r="K455" s="41"/>
      <c r="L455" s="45"/>
      <c r="M455" s="221"/>
      <c r="N455" s="222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133</v>
      </c>
      <c r="AU455" s="18" t="s">
        <v>81</v>
      </c>
    </row>
    <row r="456" s="13" customFormat="1">
      <c r="A456" s="13"/>
      <c r="B456" s="227"/>
      <c r="C456" s="228"/>
      <c r="D456" s="229" t="s">
        <v>203</v>
      </c>
      <c r="E456" s="230" t="s">
        <v>19</v>
      </c>
      <c r="F456" s="231" t="s">
        <v>826</v>
      </c>
      <c r="G456" s="228"/>
      <c r="H456" s="232">
        <v>2.7999999999999998</v>
      </c>
      <c r="I456" s="233"/>
      <c r="J456" s="228"/>
      <c r="K456" s="228"/>
      <c r="L456" s="234"/>
      <c r="M456" s="235"/>
      <c r="N456" s="236"/>
      <c r="O456" s="236"/>
      <c r="P456" s="236"/>
      <c r="Q456" s="236"/>
      <c r="R456" s="236"/>
      <c r="S456" s="236"/>
      <c r="T456" s="237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8" t="s">
        <v>203</v>
      </c>
      <c r="AU456" s="238" t="s">
        <v>81</v>
      </c>
      <c r="AV456" s="13" t="s">
        <v>81</v>
      </c>
      <c r="AW456" s="13" t="s">
        <v>33</v>
      </c>
      <c r="AX456" s="13" t="s">
        <v>71</v>
      </c>
      <c r="AY456" s="238" t="s">
        <v>123</v>
      </c>
    </row>
    <row r="457" s="13" customFormat="1">
      <c r="A457" s="13"/>
      <c r="B457" s="227"/>
      <c r="C457" s="228"/>
      <c r="D457" s="229" t="s">
        <v>203</v>
      </c>
      <c r="E457" s="230" t="s">
        <v>19</v>
      </c>
      <c r="F457" s="231" t="s">
        <v>827</v>
      </c>
      <c r="G457" s="228"/>
      <c r="H457" s="232">
        <v>4.7999999999999998</v>
      </c>
      <c r="I457" s="233"/>
      <c r="J457" s="228"/>
      <c r="K457" s="228"/>
      <c r="L457" s="234"/>
      <c r="M457" s="235"/>
      <c r="N457" s="236"/>
      <c r="O457" s="236"/>
      <c r="P457" s="236"/>
      <c r="Q457" s="236"/>
      <c r="R457" s="236"/>
      <c r="S457" s="236"/>
      <c r="T457" s="237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8" t="s">
        <v>203</v>
      </c>
      <c r="AU457" s="238" t="s">
        <v>81</v>
      </c>
      <c r="AV457" s="13" t="s">
        <v>81</v>
      </c>
      <c r="AW457" s="13" t="s">
        <v>33</v>
      </c>
      <c r="AX457" s="13" t="s">
        <v>71</v>
      </c>
      <c r="AY457" s="238" t="s">
        <v>123</v>
      </c>
    </row>
    <row r="458" s="13" customFormat="1">
      <c r="A458" s="13"/>
      <c r="B458" s="227"/>
      <c r="C458" s="228"/>
      <c r="D458" s="229" t="s">
        <v>203</v>
      </c>
      <c r="E458" s="230" t="s">
        <v>19</v>
      </c>
      <c r="F458" s="231" t="s">
        <v>828</v>
      </c>
      <c r="G458" s="228"/>
      <c r="H458" s="232">
        <v>2</v>
      </c>
      <c r="I458" s="233"/>
      <c r="J458" s="228"/>
      <c r="K458" s="228"/>
      <c r="L458" s="234"/>
      <c r="M458" s="235"/>
      <c r="N458" s="236"/>
      <c r="O458" s="236"/>
      <c r="P458" s="236"/>
      <c r="Q458" s="236"/>
      <c r="R458" s="236"/>
      <c r="S458" s="236"/>
      <c r="T458" s="237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8" t="s">
        <v>203</v>
      </c>
      <c r="AU458" s="238" t="s">
        <v>81</v>
      </c>
      <c r="AV458" s="13" t="s">
        <v>81</v>
      </c>
      <c r="AW458" s="13" t="s">
        <v>33</v>
      </c>
      <c r="AX458" s="13" t="s">
        <v>71</v>
      </c>
      <c r="AY458" s="238" t="s">
        <v>123</v>
      </c>
    </row>
    <row r="459" s="14" customFormat="1">
      <c r="A459" s="14"/>
      <c r="B459" s="239"/>
      <c r="C459" s="240"/>
      <c r="D459" s="229" t="s">
        <v>203</v>
      </c>
      <c r="E459" s="241" t="s">
        <v>19</v>
      </c>
      <c r="F459" s="242" t="s">
        <v>294</v>
      </c>
      <c r="G459" s="240"/>
      <c r="H459" s="243">
        <v>9.5999999999999996</v>
      </c>
      <c r="I459" s="244"/>
      <c r="J459" s="240"/>
      <c r="K459" s="240"/>
      <c r="L459" s="245"/>
      <c r="M459" s="246"/>
      <c r="N459" s="247"/>
      <c r="O459" s="247"/>
      <c r="P459" s="247"/>
      <c r="Q459" s="247"/>
      <c r="R459" s="247"/>
      <c r="S459" s="247"/>
      <c r="T459" s="248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9" t="s">
        <v>203</v>
      </c>
      <c r="AU459" s="249" t="s">
        <v>81</v>
      </c>
      <c r="AV459" s="14" t="s">
        <v>147</v>
      </c>
      <c r="AW459" s="14" t="s">
        <v>33</v>
      </c>
      <c r="AX459" s="14" t="s">
        <v>79</v>
      </c>
      <c r="AY459" s="249" t="s">
        <v>123</v>
      </c>
    </row>
    <row r="460" s="2" customFormat="1" ht="24.15" customHeight="1">
      <c r="A460" s="39"/>
      <c r="B460" s="40"/>
      <c r="C460" s="205" t="s">
        <v>829</v>
      </c>
      <c r="D460" s="205" t="s">
        <v>126</v>
      </c>
      <c r="E460" s="206" t="s">
        <v>830</v>
      </c>
      <c r="F460" s="207" t="s">
        <v>831</v>
      </c>
      <c r="G460" s="208" t="s">
        <v>266</v>
      </c>
      <c r="H460" s="209">
        <v>5</v>
      </c>
      <c r="I460" s="210"/>
      <c r="J460" s="211">
        <f>ROUND(I460*H460,2)</f>
        <v>0</v>
      </c>
      <c r="K460" s="207" t="s">
        <v>130</v>
      </c>
      <c r="L460" s="45"/>
      <c r="M460" s="212" t="s">
        <v>19</v>
      </c>
      <c r="N460" s="213" t="s">
        <v>42</v>
      </c>
      <c r="O460" s="85"/>
      <c r="P460" s="214">
        <f>O460*H460</f>
        <v>0</v>
      </c>
      <c r="Q460" s="214">
        <v>0.00046999999999999999</v>
      </c>
      <c r="R460" s="214">
        <f>Q460*H460</f>
        <v>0.0023500000000000001</v>
      </c>
      <c r="S460" s="214">
        <v>0</v>
      </c>
      <c r="T460" s="215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16" t="s">
        <v>279</v>
      </c>
      <c r="AT460" s="216" t="s">
        <v>126</v>
      </c>
      <c r="AU460" s="216" t="s">
        <v>81</v>
      </c>
      <c r="AY460" s="18" t="s">
        <v>123</v>
      </c>
      <c r="BE460" s="217">
        <f>IF(N460="základní",J460,0)</f>
        <v>0</v>
      </c>
      <c r="BF460" s="217">
        <f>IF(N460="snížená",J460,0)</f>
        <v>0</v>
      </c>
      <c r="BG460" s="217">
        <f>IF(N460="zákl. přenesená",J460,0)</f>
        <v>0</v>
      </c>
      <c r="BH460" s="217">
        <f>IF(N460="sníž. přenesená",J460,0)</f>
        <v>0</v>
      </c>
      <c r="BI460" s="217">
        <f>IF(N460="nulová",J460,0)</f>
        <v>0</v>
      </c>
      <c r="BJ460" s="18" t="s">
        <v>79</v>
      </c>
      <c r="BK460" s="217">
        <f>ROUND(I460*H460,2)</f>
        <v>0</v>
      </c>
      <c r="BL460" s="18" t="s">
        <v>279</v>
      </c>
      <c r="BM460" s="216" t="s">
        <v>832</v>
      </c>
    </row>
    <row r="461" s="2" customFormat="1">
      <c r="A461" s="39"/>
      <c r="B461" s="40"/>
      <c r="C461" s="41"/>
      <c r="D461" s="218" t="s">
        <v>133</v>
      </c>
      <c r="E461" s="41"/>
      <c r="F461" s="219" t="s">
        <v>833</v>
      </c>
      <c r="G461" s="41"/>
      <c r="H461" s="41"/>
      <c r="I461" s="220"/>
      <c r="J461" s="41"/>
      <c r="K461" s="41"/>
      <c r="L461" s="45"/>
      <c r="M461" s="221"/>
      <c r="N461" s="222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133</v>
      </c>
      <c r="AU461" s="18" t="s">
        <v>81</v>
      </c>
    </row>
    <row r="462" s="2" customFormat="1" ht="24.15" customHeight="1">
      <c r="A462" s="39"/>
      <c r="B462" s="40"/>
      <c r="C462" s="250" t="s">
        <v>834</v>
      </c>
      <c r="D462" s="250" t="s">
        <v>310</v>
      </c>
      <c r="E462" s="251" t="s">
        <v>835</v>
      </c>
      <c r="F462" s="252" t="s">
        <v>836</v>
      </c>
      <c r="G462" s="253" t="s">
        <v>266</v>
      </c>
      <c r="H462" s="254">
        <v>1</v>
      </c>
      <c r="I462" s="255"/>
      <c r="J462" s="256">
        <f>ROUND(I462*H462,2)</f>
        <v>0</v>
      </c>
      <c r="K462" s="252" t="s">
        <v>19</v>
      </c>
      <c r="L462" s="257"/>
      <c r="M462" s="258" t="s">
        <v>19</v>
      </c>
      <c r="N462" s="259" t="s">
        <v>42</v>
      </c>
      <c r="O462" s="85"/>
      <c r="P462" s="214">
        <f>O462*H462</f>
        <v>0</v>
      </c>
      <c r="Q462" s="214">
        <v>0.016</v>
      </c>
      <c r="R462" s="214">
        <f>Q462*H462</f>
        <v>0.016</v>
      </c>
      <c r="S462" s="214">
        <v>0</v>
      </c>
      <c r="T462" s="215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16" t="s">
        <v>390</v>
      </c>
      <c r="AT462" s="216" t="s">
        <v>310</v>
      </c>
      <c r="AU462" s="216" t="s">
        <v>81</v>
      </c>
      <c r="AY462" s="18" t="s">
        <v>123</v>
      </c>
      <c r="BE462" s="217">
        <f>IF(N462="základní",J462,0)</f>
        <v>0</v>
      </c>
      <c r="BF462" s="217">
        <f>IF(N462="snížená",J462,0)</f>
        <v>0</v>
      </c>
      <c r="BG462" s="217">
        <f>IF(N462="zákl. přenesená",J462,0)</f>
        <v>0</v>
      </c>
      <c r="BH462" s="217">
        <f>IF(N462="sníž. přenesená",J462,0)</f>
        <v>0</v>
      </c>
      <c r="BI462" s="217">
        <f>IF(N462="nulová",J462,0)</f>
        <v>0</v>
      </c>
      <c r="BJ462" s="18" t="s">
        <v>79</v>
      </c>
      <c r="BK462" s="217">
        <f>ROUND(I462*H462,2)</f>
        <v>0</v>
      </c>
      <c r="BL462" s="18" t="s">
        <v>279</v>
      </c>
      <c r="BM462" s="216" t="s">
        <v>837</v>
      </c>
    </row>
    <row r="463" s="2" customFormat="1" ht="24.15" customHeight="1">
      <c r="A463" s="39"/>
      <c r="B463" s="40"/>
      <c r="C463" s="250" t="s">
        <v>838</v>
      </c>
      <c r="D463" s="250" t="s">
        <v>310</v>
      </c>
      <c r="E463" s="251" t="s">
        <v>839</v>
      </c>
      <c r="F463" s="252" t="s">
        <v>840</v>
      </c>
      <c r="G463" s="253" t="s">
        <v>266</v>
      </c>
      <c r="H463" s="254">
        <v>3</v>
      </c>
      <c r="I463" s="255"/>
      <c r="J463" s="256">
        <f>ROUND(I463*H463,2)</f>
        <v>0</v>
      </c>
      <c r="K463" s="252" t="s">
        <v>19</v>
      </c>
      <c r="L463" s="257"/>
      <c r="M463" s="258" t="s">
        <v>19</v>
      </c>
      <c r="N463" s="259" t="s">
        <v>42</v>
      </c>
      <c r="O463" s="85"/>
      <c r="P463" s="214">
        <f>O463*H463</f>
        <v>0</v>
      </c>
      <c r="Q463" s="214">
        <v>0.016</v>
      </c>
      <c r="R463" s="214">
        <f>Q463*H463</f>
        <v>0.048000000000000001</v>
      </c>
      <c r="S463" s="214">
        <v>0</v>
      </c>
      <c r="T463" s="215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16" t="s">
        <v>390</v>
      </c>
      <c r="AT463" s="216" t="s">
        <v>310</v>
      </c>
      <c r="AU463" s="216" t="s">
        <v>81</v>
      </c>
      <c r="AY463" s="18" t="s">
        <v>123</v>
      </c>
      <c r="BE463" s="217">
        <f>IF(N463="základní",J463,0)</f>
        <v>0</v>
      </c>
      <c r="BF463" s="217">
        <f>IF(N463="snížená",J463,0)</f>
        <v>0</v>
      </c>
      <c r="BG463" s="217">
        <f>IF(N463="zákl. přenesená",J463,0)</f>
        <v>0</v>
      </c>
      <c r="BH463" s="217">
        <f>IF(N463="sníž. přenesená",J463,0)</f>
        <v>0</v>
      </c>
      <c r="BI463" s="217">
        <f>IF(N463="nulová",J463,0)</f>
        <v>0</v>
      </c>
      <c r="BJ463" s="18" t="s">
        <v>79</v>
      </c>
      <c r="BK463" s="217">
        <f>ROUND(I463*H463,2)</f>
        <v>0</v>
      </c>
      <c r="BL463" s="18" t="s">
        <v>279</v>
      </c>
      <c r="BM463" s="216" t="s">
        <v>841</v>
      </c>
    </row>
    <row r="464" s="2" customFormat="1" ht="24.15" customHeight="1">
      <c r="A464" s="39"/>
      <c r="B464" s="40"/>
      <c r="C464" s="250" t="s">
        <v>842</v>
      </c>
      <c r="D464" s="250" t="s">
        <v>310</v>
      </c>
      <c r="E464" s="251" t="s">
        <v>843</v>
      </c>
      <c r="F464" s="252" t="s">
        <v>844</v>
      </c>
      <c r="G464" s="253" t="s">
        <v>266</v>
      </c>
      <c r="H464" s="254">
        <v>1</v>
      </c>
      <c r="I464" s="255"/>
      <c r="J464" s="256">
        <f>ROUND(I464*H464,2)</f>
        <v>0</v>
      </c>
      <c r="K464" s="252" t="s">
        <v>19</v>
      </c>
      <c r="L464" s="257"/>
      <c r="M464" s="258" t="s">
        <v>19</v>
      </c>
      <c r="N464" s="259" t="s">
        <v>42</v>
      </c>
      <c r="O464" s="85"/>
      <c r="P464" s="214">
        <f>O464*H464</f>
        <v>0</v>
      </c>
      <c r="Q464" s="214">
        <v>0.016</v>
      </c>
      <c r="R464" s="214">
        <f>Q464*H464</f>
        <v>0.016</v>
      </c>
      <c r="S464" s="214">
        <v>0</v>
      </c>
      <c r="T464" s="215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16" t="s">
        <v>390</v>
      </c>
      <c r="AT464" s="216" t="s">
        <v>310</v>
      </c>
      <c r="AU464" s="216" t="s">
        <v>81</v>
      </c>
      <c r="AY464" s="18" t="s">
        <v>123</v>
      </c>
      <c r="BE464" s="217">
        <f>IF(N464="základní",J464,0)</f>
        <v>0</v>
      </c>
      <c r="BF464" s="217">
        <f>IF(N464="snížená",J464,0)</f>
        <v>0</v>
      </c>
      <c r="BG464" s="217">
        <f>IF(N464="zákl. přenesená",J464,0)</f>
        <v>0</v>
      </c>
      <c r="BH464" s="217">
        <f>IF(N464="sníž. přenesená",J464,0)</f>
        <v>0</v>
      </c>
      <c r="BI464" s="217">
        <f>IF(N464="nulová",J464,0)</f>
        <v>0</v>
      </c>
      <c r="BJ464" s="18" t="s">
        <v>79</v>
      </c>
      <c r="BK464" s="217">
        <f>ROUND(I464*H464,2)</f>
        <v>0</v>
      </c>
      <c r="BL464" s="18" t="s">
        <v>279</v>
      </c>
      <c r="BM464" s="216" t="s">
        <v>845</v>
      </c>
    </row>
    <row r="465" s="2" customFormat="1" ht="24.15" customHeight="1">
      <c r="A465" s="39"/>
      <c r="B465" s="40"/>
      <c r="C465" s="205" t="s">
        <v>846</v>
      </c>
      <c r="D465" s="205" t="s">
        <v>126</v>
      </c>
      <c r="E465" s="206" t="s">
        <v>847</v>
      </c>
      <c r="F465" s="207" t="s">
        <v>848</v>
      </c>
      <c r="G465" s="208" t="s">
        <v>224</v>
      </c>
      <c r="H465" s="209">
        <v>0.90600000000000003</v>
      </c>
      <c r="I465" s="210"/>
      <c r="J465" s="211">
        <f>ROUND(I465*H465,2)</f>
        <v>0</v>
      </c>
      <c r="K465" s="207" t="s">
        <v>130</v>
      </c>
      <c r="L465" s="45"/>
      <c r="M465" s="212" t="s">
        <v>19</v>
      </c>
      <c r="N465" s="213" t="s">
        <v>42</v>
      </c>
      <c r="O465" s="85"/>
      <c r="P465" s="214">
        <f>O465*H465</f>
        <v>0</v>
      </c>
      <c r="Q465" s="214">
        <v>0</v>
      </c>
      <c r="R465" s="214">
        <f>Q465*H465</f>
        <v>0</v>
      </c>
      <c r="S465" s="214">
        <v>0</v>
      </c>
      <c r="T465" s="215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16" t="s">
        <v>279</v>
      </c>
      <c r="AT465" s="216" t="s">
        <v>126</v>
      </c>
      <c r="AU465" s="216" t="s">
        <v>81</v>
      </c>
      <c r="AY465" s="18" t="s">
        <v>123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8" t="s">
        <v>79</v>
      </c>
      <c r="BK465" s="217">
        <f>ROUND(I465*H465,2)</f>
        <v>0</v>
      </c>
      <c r="BL465" s="18" t="s">
        <v>279</v>
      </c>
      <c r="BM465" s="216" t="s">
        <v>849</v>
      </c>
    </row>
    <row r="466" s="2" customFormat="1">
      <c r="A466" s="39"/>
      <c r="B466" s="40"/>
      <c r="C466" s="41"/>
      <c r="D466" s="218" t="s">
        <v>133</v>
      </c>
      <c r="E466" s="41"/>
      <c r="F466" s="219" t="s">
        <v>850</v>
      </c>
      <c r="G466" s="41"/>
      <c r="H466" s="41"/>
      <c r="I466" s="220"/>
      <c r="J466" s="41"/>
      <c r="K466" s="41"/>
      <c r="L466" s="45"/>
      <c r="M466" s="221"/>
      <c r="N466" s="222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133</v>
      </c>
      <c r="AU466" s="18" t="s">
        <v>81</v>
      </c>
    </row>
    <row r="467" s="2" customFormat="1" ht="24.15" customHeight="1">
      <c r="A467" s="39"/>
      <c r="B467" s="40"/>
      <c r="C467" s="205" t="s">
        <v>851</v>
      </c>
      <c r="D467" s="205" t="s">
        <v>126</v>
      </c>
      <c r="E467" s="206" t="s">
        <v>852</v>
      </c>
      <c r="F467" s="207" t="s">
        <v>853</v>
      </c>
      <c r="G467" s="208" t="s">
        <v>224</v>
      </c>
      <c r="H467" s="209">
        <v>0.90600000000000003</v>
      </c>
      <c r="I467" s="210"/>
      <c r="J467" s="211">
        <f>ROUND(I467*H467,2)</f>
        <v>0</v>
      </c>
      <c r="K467" s="207" t="s">
        <v>130</v>
      </c>
      <c r="L467" s="45"/>
      <c r="M467" s="212" t="s">
        <v>19</v>
      </c>
      <c r="N467" s="213" t="s">
        <v>42</v>
      </c>
      <c r="O467" s="85"/>
      <c r="P467" s="214">
        <f>O467*H467</f>
        <v>0</v>
      </c>
      <c r="Q467" s="214">
        <v>0</v>
      </c>
      <c r="R467" s="214">
        <f>Q467*H467</f>
        <v>0</v>
      </c>
      <c r="S467" s="214">
        <v>0</v>
      </c>
      <c r="T467" s="215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16" t="s">
        <v>279</v>
      </c>
      <c r="AT467" s="216" t="s">
        <v>126</v>
      </c>
      <c r="AU467" s="216" t="s">
        <v>81</v>
      </c>
      <c r="AY467" s="18" t="s">
        <v>123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8" t="s">
        <v>79</v>
      </c>
      <c r="BK467" s="217">
        <f>ROUND(I467*H467,2)</f>
        <v>0</v>
      </c>
      <c r="BL467" s="18" t="s">
        <v>279</v>
      </c>
      <c r="BM467" s="216" t="s">
        <v>854</v>
      </c>
    </row>
    <row r="468" s="2" customFormat="1">
      <c r="A468" s="39"/>
      <c r="B468" s="40"/>
      <c r="C468" s="41"/>
      <c r="D468" s="218" t="s">
        <v>133</v>
      </c>
      <c r="E468" s="41"/>
      <c r="F468" s="219" t="s">
        <v>855</v>
      </c>
      <c r="G468" s="41"/>
      <c r="H468" s="41"/>
      <c r="I468" s="220"/>
      <c r="J468" s="41"/>
      <c r="K468" s="41"/>
      <c r="L468" s="45"/>
      <c r="M468" s="221"/>
      <c r="N468" s="222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133</v>
      </c>
      <c r="AU468" s="18" t="s">
        <v>81</v>
      </c>
    </row>
    <row r="469" s="12" customFormat="1" ht="22.8" customHeight="1">
      <c r="A469" s="12"/>
      <c r="B469" s="189"/>
      <c r="C469" s="190"/>
      <c r="D469" s="191" t="s">
        <v>70</v>
      </c>
      <c r="E469" s="203" t="s">
        <v>856</v>
      </c>
      <c r="F469" s="203" t="s">
        <v>857</v>
      </c>
      <c r="G469" s="190"/>
      <c r="H469" s="190"/>
      <c r="I469" s="193"/>
      <c r="J469" s="204">
        <f>BK469</f>
        <v>0</v>
      </c>
      <c r="K469" s="190"/>
      <c r="L469" s="195"/>
      <c r="M469" s="196"/>
      <c r="N469" s="197"/>
      <c r="O469" s="197"/>
      <c r="P469" s="198">
        <f>SUM(P470:P571)</f>
        <v>0</v>
      </c>
      <c r="Q469" s="197"/>
      <c r="R469" s="198">
        <f>SUM(R470:R571)</f>
        <v>1.5739425999999999</v>
      </c>
      <c r="S469" s="197"/>
      <c r="T469" s="199">
        <f>SUM(T470:T571)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00" t="s">
        <v>81</v>
      </c>
      <c r="AT469" s="201" t="s">
        <v>70</v>
      </c>
      <c r="AU469" s="201" t="s">
        <v>79</v>
      </c>
      <c r="AY469" s="200" t="s">
        <v>123</v>
      </c>
      <c r="BK469" s="202">
        <f>SUM(BK470:BK571)</f>
        <v>0</v>
      </c>
    </row>
    <row r="470" s="2" customFormat="1" ht="16.5" customHeight="1">
      <c r="A470" s="39"/>
      <c r="B470" s="40"/>
      <c r="C470" s="205" t="s">
        <v>858</v>
      </c>
      <c r="D470" s="205" t="s">
        <v>126</v>
      </c>
      <c r="E470" s="206" t="s">
        <v>859</v>
      </c>
      <c r="F470" s="207" t="s">
        <v>860</v>
      </c>
      <c r="G470" s="208" t="s">
        <v>230</v>
      </c>
      <c r="H470" s="209">
        <v>44.149999999999999</v>
      </c>
      <c r="I470" s="210"/>
      <c r="J470" s="211">
        <f>ROUND(I470*H470,2)</f>
        <v>0</v>
      </c>
      <c r="K470" s="207" t="s">
        <v>130</v>
      </c>
      <c r="L470" s="45"/>
      <c r="M470" s="212" t="s">
        <v>19</v>
      </c>
      <c r="N470" s="213" t="s">
        <v>42</v>
      </c>
      <c r="O470" s="85"/>
      <c r="P470" s="214">
        <f>O470*H470</f>
        <v>0</v>
      </c>
      <c r="Q470" s="214">
        <v>0</v>
      </c>
      <c r="R470" s="214">
        <f>Q470*H470</f>
        <v>0</v>
      </c>
      <c r="S470" s="214">
        <v>0</v>
      </c>
      <c r="T470" s="21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6" t="s">
        <v>279</v>
      </c>
      <c r="AT470" s="216" t="s">
        <v>126</v>
      </c>
      <c r="AU470" s="216" t="s">
        <v>81</v>
      </c>
      <c r="AY470" s="18" t="s">
        <v>123</v>
      </c>
      <c r="BE470" s="217">
        <f>IF(N470="základní",J470,0)</f>
        <v>0</v>
      </c>
      <c r="BF470" s="217">
        <f>IF(N470="snížená",J470,0)</f>
        <v>0</v>
      </c>
      <c r="BG470" s="217">
        <f>IF(N470="zákl. přenesená",J470,0)</f>
        <v>0</v>
      </c>
      <c r="BH470" s="217">
        <f>IF(N470="sníž. přenesená",J470,0)</f>
        <v>0</v>
      </c>
      <c r="BI470" s="217">
        <f>IF(N470="nulová",J470,0)</f>
        <v>0</v>
      </c>
      <c r="BJ470" s="18" t="s">
        <v>79</v>
      </c>
      <c r="BK470" s="217">
        <f>ROUND(I470*H470,2)</f>
        <v>0</v>
      </c>
      <c r="BL470" s="18" t="s">
        <v>279</v>
      </c>
      <c r="BM470" s="216" t="s">
        <v>861</v>
      </c>
    </row>
    <row r="471" s="2" customFormat="1">
      <c r="A471" s="39"/>
      <c r="B471" s="40"/>
      <c r="C471" s="41"/>
      <c r="D471" s="218" t="s">
        <v>133</v>
      </c>
      <c r="E471" s="41"/>
      <c r="F471" s="219" t="s">
        <v>862</v>
      </c>
      <c r="G471" s="41"/>
      <c r="H471" s="41"/>
      <c r="I471" s="220"/>
      <c r="J471" s="41"/>
      <c r="K471" s="41"/>
      <c r="L471" s="45"/>
      <c r="M471" s="221"/>
      <c r="N471" s="222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133</v>
      </c>
      <c r="AU471" s="18" t="s">
        <v>81</v>
      </c>
    </row>
    <row r="472" s="13" customFormat="1">
      <c r="A472" s="13"/>
      <c r="B472" s="227"/>
      <c r="C472" s="228"/>
      <c r="D472" s="229" t="s">
        <v>203</v>
      </c>
      <c r="E472" s="230" t="s">
        <v>19</v>
      </c>
      <c r="F472" s="231" t="s">
        <v>481</v>
      </c>
      <c r="G472" s="228"/>
      <c r="H472" s="232">
        <v>1.45</v>
      </c>
      <c r="I472" s="233"/>
      <c r="J472" s="228"/>
      <c r="K472" s="228"/>
      <c r="L472" s="234"/>
      <c r="M472" s="235"/>
      <c r="N472" s="236"/>
      <c r="O472" s="236"/>
      <c r="P472" s="236"/>
      <c r="Q472" s="236"/>
      <c r="R472" s="236"/>
      <c r="S472" s="236"/>
      <c r="T472" s="237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8" t="s">
        <v>203</v>
      </c>
      <c r="AU472" s="238" t="s">
        <v>81</v>
      </c>
      <c r="AV472" s="13" t="s">
        <v>81</v>
      </c>
      <c r="AW472" s="13" t="s">
        <v>33</v>
      </c>
      <c r="AX472" s="13" t="s">
        <v>71</v>
      </c>
      <c r="AY472" s="238" t="s">
        <v>123</v>
      </c>
    </row>
    <row r="473" s="13" customFormat="1">
      <c r="A473" s="13"/>
      <c r="B473" s="227"/>
      <c r="C473" s="228"/>
      <c r="D473" s="229" t="s">
        <v>203</v>
      </c>
      <c r="E473" s="230" t="s">
        <v>19</v>
      </c>
      <c r="F473" s="231" t="s">
        <v>482</v>
      </c>
      <c r="G473" s="228"/>
      <c r="H473" s="232">
        <v>6.9000000000000004</v>
      </c>
      <c r="I473" s="233"/>
      <c r="J473" s="228"/>
      <c r="K473" s="228"/>
      <c r="L473" s="234"/>
      <c r="M473" s="235"/>
      <c r="N473" s="236"/>
      <c r="O473" s="236"/>
      <c r="P473" s="236"/>
      <c r="Q473" s="236"/>
      <c r="R473" s="236"/>
      <c r="S473" s="236"/>
      <c r="T473" s="237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8" t="s">
        <v>203</v>
      </c>
      <c r="AU473" s="238" t="s">
        <v>81</v>
      </c>
      <c r="AV473" s="13" t="s">
        <v>81</v>
      </c>
      <c r="AW473" s="13" t="s">
        <v>33</v>
      </c>
      <c r="AX473" s="13" t="s">
        <v>71</v>
      </c>
      <c r="AY473" s="238" t="s">
        <v>123</v>
      </c>
    </row>
    <row r="474" s="13" customFormat="1">
      <c r="A474" s="13"/>
      <c r="B474" s="227"/>
      <c r="C474" s="228"/>
      <c r="D474" s="229" t="s">
        <v>203</v>
      </c>
      <c r="E474" s="230" t="s">
        <v>19</v>
      </c>
      <c r="F474" s="231" t="s">
        <v>483</v>
      </c>
      <c r="G474" s="228"/>
      <c r="H474" s="232">
        <v>6.9000000000000004</v>
      </c>
      <c r="I474" s="233"/>
      <c r="J474" s="228"/>
      <c r="K474" s="228"/>
      <c r="L474" s="234"/>
      <c r="M474" s="235"/>
      <c r="N474" s="236"/>
      <c r="O474" s="236"/>
      <c r="P474" s="236"/>
      <c r="Q474" s="236"/>
      <c r="R474" s="236"/>
      <c r="S474" s="236"/>
      <c r="T474" s="237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8" t="s">
        <v>203</v>
      </c>
      <c r="AU474" s="238" t="s">
        <v>81</v>
      </c>
      <c r="AV474" s="13" t="s">
        <v>81</v>
      </c>
      <c r="AW474" s="13" t="s">
        <v>33</v>
      </c>
      <c r="AX474" s="13" t="s">
        <v>71</v>
      </c>
      <c r="AY474" s="238" t="s">
        <v>123</v>
      </c>
    </row>
    <row r="475" s="13" customFormat="1">
      <c r="A475" s="13"/>
      <c r="B475" s="227"/>
      <c r="C475" s="228"/>
      <c r="D475" s="229" t="s">
        <v>203</v>
      </c>
      <c r="E475" s="230" t="s">
        <v>19</v>
      </c>
      <c r="F475" s="231" t="s">
        <v>484</v>
      </c>
      <c r="G475" s="228"/>
      <c r="H475" s="232">
        <v>1.8999999999999999</v>
      </c>
      <c r="I475" s="233"/>
      <c r="J475" s="228"/>
      <c r="K475" s="228"/>
      <c r="L475" s="234"/>
      <c r="M475" s="235"/>
      <c r="N475" s="236"/>
      <c r="O475" s="236"/>
      <c r="P475" s="236"/>
      <c r="Q475" s="236"/>
      <c r="R475" s="236"/>
      <c r="S475" s="236"/>
      <c r="T475" s="237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8" t="s">
        <v>203</v>
      </c>
      <c r="AU475" s="238" t="s">
        <v>81</v>
      </c>
      <c r="AV475" s="13" t="s">
        <v>81</v>
      </c>
      <c r="AW475" s="13" t="s">
        <v>33</v>
      </c>
      <c r="AX475" s="13" t="s">
        <v>71</v>
      </c>
      <c r="AY475" s="238" t="s">
        <v>123</v>
      </c>
    </row>
    <row r="476" s="13" customFormat="1">
      <c r="A476" s="13"/>
      <c r="B476" s="227"/>
      <c r="C476" s="228"/>
      <c r="D476" s="229" t="s">
        <v>203</v>
      </c>
      <c r="E476" s="230" t="s">
        <v>19</v>
      </c>
      <c r="F476" s="231" t="s">
        <v>485</v>
      </c>
      <c r="G476" s="228"/>
      <c r="H476" s="232">
        <v>1.8999999999999999</v>
      </c>
      <c r="I476" s="233"/>
      <c r="J476" s="228"/>
      <c r="K476" s="228"/>
      <c r="L476" s="234"/>
      <c r="M476" s="235"/>
      <c r="N476" s="236"/>
      <c r="O476" s="236"/>
      <c r="P476" s="236"/>
      <c r="Q476" s="236"/>
      <c r="R476" s="236"/>
      <c r="S476" s="236"/>
      <c r="T476" s="237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8" t="s">
        <v>203</v>
      </c>
      <c r="AU476" s="238" t="s">
        <v>81</v>
      </c>
      <c r="AV476" s="13" t="s">
        <v>81</v>
      </c>
      <c r="AW476" s="13" t="s">
        <v>33</v>
      </c>
      <c r="AX476" s="13" t="s">
        <v>71</v>
      </c>
      <c r="AY476" s="238" t="s">
        <v>123</v>
      </c>
    </row>
    <row r="477" s="13" customFormat="1">
      <c r="A477" s="13"/>
      <c r="B477" s="227"/>
      <c r="C477" s="228"/>
      <c r="D477" s="229" t="s">
        <v>203</v>
      </c>
      <c r="E477" s="230" t="s">
        <v>19</v>
      </c>
      <c r="F477" s="231" t="s">
        <v>486</v>
      </c>
      <c r="G477" s="228"/>
      <c r="H477" s="232">
        <v>1.95</v>
      </c>
      <c r="I477" s="233"/>
      <c r="J477" s="228"/>
      <c r="K477" s="228"/>
      <c r="L477" s="234"/>
      <c r="M477" s="235"/>
      <c r="N477" s="236"/>
      <c r="O477" s="236"/>
      <c r="P477" s="236"/>
      <c r="Q477" s="236"/>
      <c r="R477" s="236"/>
      <c r="S477" s="236"/>
      <c r="T477" s="237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8" t="s">
        <v>203</v>
      </c>
      <c r="AU477" s="238" t="s">
        <v>81</v>
      </c>
      <c r="AV477" s="13" t="s">
        <v>81</v>
      </c>
      <c r="AW477" s="13" t="s">
        <v>33</v>
      </c>
      <c r="AX477" s="13" t="s">
        <v>71</v>
      </c>
      <c r="AY477" s="238" t="s">
        <v>123</v>
      </c>
    </row>
    <row r="478" s="13" customFormat="1">
      <c r="A478" s="13"/>
      <c r="B478" s="227"/>
      <c r="C478" s="228"/>
      <c r="D478" s="229" t="s">
        <v>203</v>
      </c>
      <c r="E478" s="230" t="s">
        <v>19</v>
      </c>
      <c r="F478" s="231" t="s">
        <v>487</v>
      </c>
      <c r="G478" s="228"/>
      <c r="H478" s="232">
        <v>16.5</v>
      </c>
      <c r="I478" s="233"/>
      <c r="J478" s="228"/>
      <c r="K478" s="228"/>
      <c r="L478" s="234"/>
      <c r="M478" s="235"/>
      <c r="N478" s="236"/>
      <c r="O478" s="236"/>
      <c r="P478" s="236"/>
      <c r="Q478" s="236"/>
      <c r="R478" s="236"/>
      <c r="S478" s="236"/>
      <c r="T478" s="237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8" t="s">
        <v>203</v>
      </c>
      <c r="AU478" s="238" t="s">
        <v>81</v>
      </c>
      <c r="AV478" s="13" t="s">
        <v>81</v>
      </c>
      <c r="AW478" s="13" t="s">
        <v>33</v>
      </c>
      <c r="AX478" s="13" t="s">
        <v>71</v>
      </c>
      <c r="AY478" s="238" t="s">
        <v>123</v>
      </c>
    </row>
    <row r="479" s="13" customFormat="1">
      <c r="A479" s="13"/>
      <c r="B479" s="227"/>
      <c r="C479" s="228"/>
      <c r="D479" s="229" t="s">
        <v>203</v>
      </c>
      <c r="E479" s="230" t="s">
        <v>19</v>
      </c>
      <c r="F479" s="231" t="s">
        <v>488</v>
      </c>
      <c r="G479" s="228"/>
      <c r="H479" s="232">
        <v>4.9500000000000002</v>
      </c>
      <c r="I479" s="233"/>
      <c r="J479" s="228"/>
      <c r="K479" s="228"/>
      <c r="L479" s="234"/>
      <c r="M479" s="235"/>
      <c r="N479" s="236"/>
      <c r="O479" s="236"/>
      <c r="P479" s="236"/>
      <c r="Q479" s="236"/>
      <c r="R479" s="236"/>
      <c r="S479" s="236"/>
      <c r="T479" s="237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8" t="s">
        <v>203</v>
      </c>
      <c r="AU479" s="238" t="s">
        <v>81</v>
      </c>
      <c r="AV479" s="13" t="s">
        <v>81</v>
      </c>
      <c r="AW479" s="13" t="s">
        <v>33</v>
      </c>
      <c r="AX479" s="13" t="s">
        <v>71</v>
      </c>
      <c r="AY479" s="238" t="s">
        <v>123</v>
      </c>
    </row>
    <row r="480" s="13" customFormat="1">
      <c r="A480" s="13"/>
      <c r="B480" s="227"/>
      <c r="C480" s="228"/>
      <c r="D480" s="229" t="s">
        <v>203</v>
      </c>
      <c r="E480" s="230" t="s">
        <v>19</v>
      </c>
      <c r="F480" s="231" t="s">
        <v>489</v>
      </c>
      <c r="G480" s="228"/>
      <c r="H480" s="232">
        <v>1.7</v>
      </c>
      <c r="I480" s="233"/>
      <c r="J480" s="228"/>
      <c r="K480" s="228"/>
      <c r="L480" s="234"/>
      <c r="M480" s="235"/>
      <c r="N480" s="236"/>
      <c r="O480" s="236"/>
      <c r="P480" s="236"/>
      <c r="Q480" s="236"/>
      <c r="R480" s="236"/>
      <c r="S480" s="236"/>
      <c r="T480" s="237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8" t="s">
        <v>203</v>
      </c>
      <c r="AU480" s="238" t="s">
        <v>81</v>
      </c>
      <c r="AV480" s="13" t="s">
        <v>81</v>
      </c>
      <c r="AW480" s="13" t="s">
        <v>33</v>
      </c>
      <c r="AX480" s="13" t="s">
        <v>71</v>
      </c>
      <c r="AY480" s="238" t="s">
        <v>123</v>
      </c>
    </row>
    <row r="481" s="14" customFormat="1">
      <c r="A481" s="14"/>
      <c r="B481" s="239"/>
      <c r="C481" s="240"/>
      <c r="D481" s="229" t="s">
        <v>203</v>
      </c>
      <c r="E481" s="241" t="s">
        <v>19</v>
      </c>
      <c r="F481" s="242" t="s">
        <v>294</v>
      </c>
      <c r="G481" s="240"/>
      <c r="H481" s="243">
        <v>44.149999999999999</v>
      </c>
      <c r="I481" s="244"/>
      <c r="J481" s="240"/>
      <c r="K481" s="240"/>
      <c r="L481" s="245"/>
      <c r="M481" s="246"/>
      <c r="N481" s="247"/>
      <c r="O481" s="247"/>
      <c r="P481" s="247"/>
      <c r="Q481" s="247"/>
      <c r="R481" s="247"/>
      <c r="S481" s="247"/>
      <c r="T481" s="248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9" t="s">
        <v>203</v>
      </c>
      <c r="AU481" s="249" t="s">
        <v>81</v>
      </c>
      <c r="AV481" s="14" t="s">
        <v>147</v>
      </c>
      <c r="AW481" s="14" t="s">
        <v>33</v>
      </c>
      <c r="AX481" s="14" t="s">
        <v>79</v>
      </c>
      <c r="AY481" s="249" t="s">
        <v>123</v>
      </c>
    </row>
    <row r="482" s="2" customFormat="1" ht="16.5" customHeight="1">
      <c r="A482" s="39"/>
      <c r="B482" s="40"/>
      <c r="C482" s="205" t="s">
        <v>863</v>
      </c>
      <c r="D482" s="205" t="s">
        <v>126</v>
      </c>
      <c r="E482" s="206" t="s">
        <v>864</v>
      </c>
      <c r="F482" s="207" t="s">
        <v>865</v>
      </c>
      <c r="G482" s="208" t="s">
        <v>298</v>
      </c>
      <c r="H482" s="209">
        <v>2.2000000000000002</v>
      </c>
      <c r="I482" s="210"/>
      <c r="J482" s="211">
        <f>ROUND(I482*H482,2)</f>
        <v>0</v>
      </c>
      <c r="K482" s="207" t="s">
        <v>130</v>
      </c>
      <c r="L482" s="45"/>
      <c r="M482" s="212" t="s">
        <v>19</v>
      </c>
      <c r="N482" s="213" t="s">
        <v>42</v>
      </c>
      <c r="O482" s="85"/>
      <c r="P482" s="214">
        <f>O482*H482</f>
        <v>0</v>
      </c>
      <c r="Q482" s="214">
        <v>0</v>
      </c>
      <c r="R482" s="214">
        <f>Q482*H482</f>
        <v>0</v>
      </c>
      <c r="S482" s="214">
        <v>0</v>
      </c>
      <c r="T482" s="215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16" t="s">
        <v>279</v>
      </c>
      <c r="AT482" s="216" t="s">
        <v>126</v>
      </c>
      <c r="AU482" s="216" t="s">
        <v>81</v>
      </c>
      <c r="AY482" s="18" t="s">
        <v>123</v>
      </c>
      <c r="BE482" s="217">
        <f>IF(N482="základní",J482,0)</f>
        <v>0</v>
      </c>
      <c r="BF482" s="217">
        <f>IF(N482="snížená",J482,0)</f>
        <v>0</v>
      </c>
      <c r="BG482" s="217">
        <f>IF(N482="zákl. přenesená",J482,0)</f>
        <v>0</v>
      </c>
      <c r="BH482" s="217">
        <f>IF(N482="sníž. přenesená",J482,0)</f>
        <v>0</v>
      </c>
      <c r="BI482" s="217">
        <f>IF(N482="nulová",J482,0)</f>
        <v>0</v>
      </c>
      <c r="BJ482" s="18" t="s">
        <v>79</v>
      </c>
      <c r="BK482" s="217">
        <f>ROUND(I482*H482,2)</f>
        <v>0</v>
      </c>
      <c r="BL482" s="18" t="s">
        <v>279</v>
      </c>
      <c r="BM482" s="216" t="s">
        <v>866</v>
      </c>
    </row>
    <row r="483" s="2" customFormat="1">
      <c r="A483" s="39"/>
      <c r="B483" s="40"/>
      <c r="C483" s="41"/>
      <c r="D483" s="218" t="s">
        <v>133</v>
      </c>
      <c r="E483" s="41"/>
      <c r="F483" s="219" t="s">
        <v>867</v>
      </c>
      <c r="G483" s="41"/>
      <c r="H483" s="41"/>
      <c r="I483" s="220"/>
      <c r="J483" s="41"/>
      <c r="K483" s="41"/>
      <c r="L483" s="45"/>
      <c r="M483" s="221"/>
      <c r="N483" s="222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133</v>
      </c>
      <c r="AU483" s="18" t="s">
        <v>81</v>
      </c>
    </row>
    <row r="484" s="13" customFormat="1">
      <c r="A484" s="13"/>
      <c r="B484" s="227"/>
      <c r="C484" s="228"/>
      <c r="D484" s="229" t="s">
        <v>203</v>
      </c>
      <c r="E484" s="230" t="s">
        <v>19</v>
      </c>
      <c r="F484" s="231" t="s">
        <v>308</v>
      </c>
      <c r="G484" s="228"/>
      <c r="H484" s="232">
        <v>2.2000000000000002</v>
      </c>
      <c r="I484" s="233"/>
      <c r="J484" s="228"/>
      <c r="K484" s="228"/>
      <c r="L484" s="234"/>
      <c r="M484" s="235"/>
      <c r="N484" s="236"/>
      <c r="O484" s="236"/>
      <c r="P484" s="236"/>
      <c r="Q484" s="236"/>
      <c r="R484" s="236"/>
      <c r="S484" s="236"/>
      <c r="T484" s="237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8" t="s">
        <v>203</v>
      </c>
      <c r="AU484" s="238" t="s">
        <v>81</v>
      </c>
      <c r="AV484" s="13" t="s">
        <v>81</v>
      </c>
      <c r="AW484" s="13" t="s">
        <v>33</v>
      </c>
      <c r="AX484" s="13" t="s">
        <v>79</v>
      </c>
      <c r="AY484" s="238" t="s">
        <v>123</v>
      </c>
    </row>
    <row r="485" s="2" customFormat="1" ht="16.5" customHeight="1">
      <c r="A485" s="39"/>
      <c r="B485" s="40"/>
      <c r="C485" s="205" t="s">
        <v>868</v>
      </c>
      <c r="D485" s="205" t="s">
        <v>126</v>
      </c>
      <c r="E485" s="206" t="s">
        <v>869</v>
      </c>
      <c r="F485" s="207" t="s">
        <v>870</v>
      </c>
      <c r="G485" s="208" t="s">
        <v>230</v>
      </c>
      <c r="H485" s="209">
        <v>40.149999999999999</v>
      </c>
      <c r="I485" s="210"/>
      <c r="J485" s="211">
        <f>ROUND(I485*H485,2)</f>
        <v>0</v>
      </c>
      <c r="K485" s="207" t="s">
        <v>130</v>
      </c>
      <c r="L485" s="45"/>
      <c r="M485" s="212" t="s">
        <v>19</v>
      </c>
      <c r="N485" s="213" t="s">
        <v>42</v>
      </c>
      <c r="O485" s="85"/>
      <c r="P485" s="214">
        <f>O485*H485</f>
        <v>0</v>
      </c>
      <c r="Q485" s="214">
        <v>0.00029999999999999997</v>
      </c>
      <c r="R485" s="214">
        <f>Q485*H485</f>
        <v>0.012044999999999998</v>
      </c>
      <c r="S485" s="214">
        <v>0</v>
      </c>
      <c r="T485" s="215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16" t="s">
        <v>279</v>
      </c>
      <c r="AT485" s="216" t="s">
        <v>126</v>
      </c>
      <c r="AU485" s="216" t="s">
        <v>81</v>
      </c>
      <c r="AY485" s="18" t="s">
        <v>123</v>
      </c>
      <c r="BE485" s="217">
        <f>IF(N485="základní",J485,0)</f>
        <v>0</v>
      </c>
      <c r="BF485" s="217">
        <f>IF(N485="snížená",J485,0)</f>
        <v>0</v>
      </c>
      <c r="BG485" s="217">
        <f>IF(N485="zákl. přenesená",J485,0)</f>
        <v>0</v>
      </c>
      <c r="BH485" s="217">
        <f>IF(N485="sníž. přenesená",J485,0)</f>
        <v>0</v>
      </c>
      <c r="BI485" s="217">
        <f>IF(N485="nulová",J485,0)</f>
        <v>0</v>
      </c>
      <c r="BJ485" s="18" t="s">
        <v>79</v>
      </c>
      <c r="BK485" s="217">
        <f>ROUND(I485*H485,2)</f>
        <v>0</v>
      </c>
      <c r="BL485" s="18" t="s">
        <v>279</v>
      </c>
      <c r="BM485" s="216" t="s">
        <v>871</v>
      </c>
    </row>
    <row r="486" s="2" customFormat="1">
      <c r="A486" s="39"/>
      <c r="B486" s="40"/>
      <c r="C486" s="41"/>
      <c r="D486" s="218" t="s">
        <v>133</v>
      </c>
      <c r="E486" s="41"/>
      <c r="F486" s="219" t="s">
        <v>872</v>
      </c>
      <c r="G486" s="41"/>
      <c r="H486" s="41"/>
      <c r="I486" s="220"/>
      <c r="J486" s="41"/>
      <c r="K486" s="41"/>
      <c r="L486" s="45"/>
      <c r="M486" s="221"/>
      <c r="N486" s="222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133</v>
      </c>
      <c r="AU486" s="18" t="s">
        <v>81</v>
      </c>
    </row>
    <row r="487" s="2" customFormat="1" ht="16.5" customHeight="1">
      <c r="A487" s="39"/>
      <c r="B487" s="40"/>
      <c r="C487" s="205" t="s">
        <v>873</v>
      </c>
      <c r="D487" s="205" t="s">
        <v>126</v>
      </c>
      <c r="E487" s="206" t="s">
        <v>874</v>
      </c>
      <c r="F487" s="207" t="s">
        <v>875</v>
      </c>
      <c r="G487" s="208" t="s">
        <v>298</v>
      </c>
      <c r="H487" s="209">
        <v>8.9000000000000004</v>
      </c>
      <c r="I487" s="210"/>
      <c r="J487" s="211">
        <f>ROUND(I487*H487,2)</f>
        <v>0</v>
      </c>
      <c r="K487" s="207" t="s">
        <v>130</v>
      </c>
      <c r="L487" s="45"/>
      <c r="M487" s="212" t="s">
        <v>19</v>
      </c>
      <c r="N487" s="213" t="s">
        <v>42</v>
      </c>
      <c r="O487" s="85"/>
      <c r="P487" s="214">
        <f>O487*H487</f>
        <v>0</v>
      </c>
      <c r="Q487" s="214">
        <v>0</v>
      </c>
      <c r="R487" s="214">
        <f>Q487*H487</f>
        <v>0</v>
      </c>
      <c r="S487" s="214">
        <v>0</v>
      </c>
      <c r="T487" s="215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16" t="s">
        <v>279</v>
      </c>
      <c r="AT487" s="216" t="s">
        <v>126</v>
      </c>
      <c r="AU487" s="216" t="s">
        <v>81</v>
      </c>
      <c r="AY487" s="18" t="s">
        <v>123</v>
      </c>
      <c r="BE487" s="217">
        <f>IF(N487="základní",J487,0)</f>
        <v>0</v>
      </c>
      <c r="BF487" s="217">
        <f>IF(N487="snížená",J487,0)</f>
        <v>0</v>
      </c>
      <c r="BG487" s="217">
        <f>IF(N487="zákl. přenesená",J487,0)</f>
        <v>0</v>
      </c>
      <c r="BH487" s="217">
        <f>IF(N487="sníž. přenesená",J487,0)</f>
        <v>0</v>
      </c>
      <c r="BI487" s="217">
        <f>IF(N487="nulová",J487,0)</f>
        <v>0</v>
      </c>
      <c r="BJ487" s="18" t="s">
        <v>79</v>
      </c>
      <c r="BK487" s="217">
        <f>ROUND(I487*H487,2)</f>
        <v>0</v>
      </c>
      <c r="BL487" s="18" t="s">
        <v>279</v>
      </c>
      <c r="BM487" s="216" t="s">
        <v>876</v>
      </c>
    </row>
    <row r="488" s="2" customFormat="1">
      <c r="A488" s="39"/>
      <c r="B488" s="40"/>
      <c r="C488" s="41"/>
      <c r="D488" s="218" t="s">
        <v>133</v>
      </c>
      <c r="E488" s="41"/>
      <c r="F488" s="219" t="s">
        <v>877</v>
      </c>
      <c r="G488" s="41"/>
      <c r="H488" s="41"/>
      <c r="I488" s="220"/>
      <c r="J488" s="41"/>
      <c r="K488" s="41"/>
      <c r="L488" s="45"/>
      <c r="M488" s="221"/>
      <c r="N488" s="222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133</v>
      </c>
      <c r="AU488" s="18" t="s">
        <v>81</v>
      </c>
    </row>
    <row r="489" s="13" customFormat="1">
      <c r="A489" s="13"/>
      <c r="B489" s="227"/>
      <c r="C489" s="228"/>
      <c r="D489" s="229" t="s">
        <v>203</v>
      </c>
      <c r="E489" s="230" t="s">
        <v>19</v>
      </c>
      <c r="F489" s="231" t="s">
        <v>878</v>
      </c>
      <c r="G489" s="228"/>
      <c r="H489" s="232">
        <v>8.9000000000000004</v>
      </c>
      <c r="I489" s="233"/>
      <c r="J489" s="228"/>
      <c r="K489" s="228"/>
      <c r="L489" s="234"/>
      <c r="M489" s="235"/>
      <c r="N489" s="236"/>
      <c r="O489" s="236"/>
      <c r="P489" s="236"/>
      <c r="Q489" s="236"/>
      <c r="R489" s="236"/>
      <c r="S489" s="236"/>
      <c r="T489" s="237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8" t="s">
        <v>203</v>
      </c>
      <c r="AU489" s="238" t="s">
        <v>81</v>
      </c>
      <c r="AV489" s="13" t="s">
        <v>81</v>
      </c>
      <c r="AW489" s="13" t="s">
        <v>33</v>
      </c>
      <c r="AX489" s="13" t="s">
        <v>79</v>
      </c>
      <c r="AY489" s="238" t="s">
        <v>123</v>
      </c>
    </row>
    <row r="490" s="2" customFormat="1" ht="16.5" customHeight="1">
      <c r="A490" s="39"/>
      <c r="B490" s="40"/>
      <c r="C490" s="250" t="s">
        <v>879</v>
      </c>
      <c r="D490" s="250" t="s">
        <v>310</v>
      </c>
      <c r="E490" s="251" t="s">
        <v>880</v>
      </c>
      <c r="F490" s="252" t="s">
        <v>881</v>
      </c>
      <c r="G490" s="253" t="s">
        <v>298</v>
      </c>
      <c r="H490" s="254">
        <v>9.7899999999999991</v>
      </c>
      <c r="I490" s="255"/>
      <c r="J490" s="256">
        <f>ROUND(I490*H490,2)</f>
        <v>0</v>
      </c>
      <c r="K490" s="252" t="s">
        <v>130</v>
      </c>
      <c r="L490" s="257"/>
      <c r="M490" s="258" t="s">
        <v>19</v>
      </c>
      <c r="N490" s="259" t="s">
        <v>42</v>
      </c>
      <c r="O490" s="85"/>
      <c r="P490" s="214">
        <f>O490*H490</f>
        <v>0</v>
      </c>
      <c r="Q490" s="214">
        <v>0.00012999999999999999</v>
      </c>
      <c r="R490" s="214">
        <f>Q490*H490</f>
        <v>0.0012726999999999999</v>
      </c>
      <c r="S490" s="214">
        <v>0</v>
      </c>
      <c r="T490" s="215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16" t="s">
        <v>390</v>
      </c>
      <c r="AT490" s="216" t="s">
        <v>310</v>
      </c>
      <c r="AU490" s="216" t="s">
        <v>81</v>
      </c>
      <c r="AY490" s="18" t="s">
        <v>123</v>
      </c>
      <c r="BE490" s="217">
        <f>IF(N490="základní",J490,0)</f>
        <v>0</v>
      </c>
      <c r="BF490" s="217">
        <f>IF(N490="snížená",J490,0)</f>
        <v>0</v>
      </c>
      <c r="BG490" s="217">
        <f>IF(N490="zákl. přenesená",J490,0)</f>
        <v>0</v>
      </c>
      <c r="BH490" s="217">
        <f>IF(N490="sníž. přenesená",J490,0)</f>
        <v>0</v>
      </c>
      <c r="BI490" s="217">
        <f>IF(N490="nulová",J490,0)</f>
        <v>0</v>
      </c>
      <c r="BJ490" s="18" t="s">
        <v>79</v>
      </c>
      <c r="BK490" s="217">
        <f>ROUND(I490*H490,2)</f>
        <v>0</v>
      </c>
      <c r="BL490" s="18" t="s">
        <v>279</v>
      </c>
      <c r="BM490" s="216" t="s">
        <v>882</v>
      </c>
    </row>
    <row r="491" s="13" customFormat="1">
      <c r="A491" s="13"/>
      <c r="B491" s="227"/>
      <c r="C491" s="228"/>
      <c r="D491" s="229" t="s">
        <v>203</v>
      </c>
      <c r="E491" s="228"/>
      <c r="F491" s="231" t="s">
        <v>883</v>
      </c>
      <c r="G491" s="228"/>
      <c r="H491" s="232">
        <v>9.7899999999999991</v>
      </c>
      <c r="I491" s="233"/>
      <c r="J491" s="228"/>
      <c r="K491" s="228"/>
      <c r="L491" s="234"/>
      <c r="M491" s="235"/>
      <c r="N491" s="236"/>
      <c r="O491" s="236"/>
      <c r="P491" s="236"/>
      <c r="Q491" s="236"/>
      <c r="R491" s="236"/>
      <c r="S491" s="236"/>
      <c r="T491" s="237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8" t="s">
        <v>203</v>
      </c>
      <c r="AU491" s="238" t="s">
        <v>81</v>
      </c>
      <c r="AV491" s="13" t="s">
        <v>81</v>
      </c>
      <c r="AW491" s="13" t="s">
        <v>4</v>
      </c>
      <c r="AX491" s="13" t="s">
        <v>79</v>
      </c>
      <c r="AY491" s="238" t="s">
        <v>123</v>
      </c>
    </row>
    <row r="492" s="2" customFormat="1" ht="21.75" customHeight="1">
      <c r="A492" s="39"/>
      <c r="B492" s="40"/>
      <c r="C492" s="205" t="s">
        <v>884</v>
      </c>
      <c r="D492" s="205" t="s">
        <v>126</v>
      </c>
      <c r="E492" s="206" t="s">
        <v>885</v>
      </c>
      <c r="F492" s="207" t="s">
        <v>886</v>
      </c>
      <c r="G492" s="208" t="s">
        <v>298</v>
      </c>
      <c r="H492" s="209">
        <v>49.899999999999999</v>
      </c>
      <c r="I492" s="210"/>
      <c r="J492" s="211">
        <f>ROUND(I492*H492,2)</f>
        <v>0</v>
      </c>
      <c r="K492" s="207" t="s">
        <v>130</v>
      </c>
      <c r="L492" s="45"/>
      <c r="M492" s="212" t="s">
        <v>19</v>
      </c>
      <c r="N492" s="213" t="s">
        <v>42</v>
      </c>
      <c r="O492" s="85"/>
      <c r="P492" s="214">
        <f>O492*H492</f>
        <v>0</v>
      </c>
      <c r="Q492" s="214">
        <v>0.00058</v>
      </c>
      <c r="R492" s="214">
        <f>Q492*H492</f>
        <v>0.028941999999999999</v>
      </c>
      <c r="S492" s="214">
        <v>0</v>
      </c>
      <c r="T492" s="215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16" t="s">
        <v>279</v>
      </c>
      <c r="AT492" s="216" t="s">
        <v>126</v>
      </c>
      <c r="AU492" s="216" t="s">
        <v>81</v>
      </c>
      <c r="AY492" s="18" t="s">
        <v>123</v>
      </c>
      <c r="BE492" s="217">
        <f>IF(N492="základní",J492,0)</f>
        <v>0</v>
      </c>
      <c r="BF492" s="217">
        <f>IF(N492="snížená",J492,0)</f>
        <v>0</v>
      </c>
      <c r="BG492" s="217">
        <f>IF(N492="zákl. přenesená",J492,0)</f>
        <v>0</v>
      </c>
      <c r="BH492" s="217">
        <f>IF(N492="sníž. přenesená",J492,0)</f>
        <v>0</v>
      </c>
      <c r="BI492" s="217">
        <f>IF(N492="nulová",J492,0)</f>
        <v>0</v>
      </c>
      <c r="BJ492" s="18" t="s">
        <v>79</v>
      </c>
      <c r="BK492" s="217">
        <f>ROUND(I492*H492,2)</f>
        <v>0</v>
      </c>
      <c r="BL492" s="18" t="s">
        <v>279</v>
      </c>
      <c r="BM492" s="216" t="s">
        <v>887</v>
      </c>
    </row>
    <row r="493" s="2" customFormat="1">
      <c r="A493" s="39"/>
      <c r="B493" s="40"/>
      <c r="C493" s="41"/>
      <c r="D493" s="218" t="s">
        <v>133</v>
      </c>
      <c r="E493" s="41"/>
      <c r="F493" s="219" t="s">
        <v>888</v>
      </c>
      <c r="G493" s="41"/>
      <c r="H493" s="41"/>
      <c r="I493" s="220"/>
      <c r="J493" s="41"/>
      <c r="K493" s="41"/>
      <c r="L493" s="45"/>
      <c r="M493" s="221"/>
      <c r="N493" s="222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133</v>
      </c>
      <c r="AU493" s="18" t="s">
        <v>81</v>
      </c>
    </row>
    <row r="494" s="13" customFormat="1">
      <c r="A494" s="13"/>
      <c r="B494" s="227"/>
      <c r="C494" s="228"/>
      <c r="D494" s="229" t="s">
        <v>203</v>
      </c>
      <c r="E494" s="230" t="s">
        <v>19</v>
      </c>
      <c r="F494" s="231" t="s">
        <v>495</v>
      </c>
      <c r="G494" s="228"/>
      <c r="H494" s="232">
        <v>4.7999999999999998</v>
      </c>
      <c r="I494" s="233"/>
      <c r="J494" s="228"/>
      <c r="K494" s="228"/>
      <c r="L494" s="234"/>
      <c r="M494" s="235"/>
      <c r="N494" s="236"/>
      <c r="O494" s="236"/>
      <c r="P494" s="236"/>
      <c r="Q494" s="236"/>
      <c r="R494" s="236"/>
      <c r="S494" s="236"/>
      <c r="T494" s="237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8" t="s">
        <v>203</v>
      </c>
      <c r="AU494" s="238" t="s">
        <v>81</v>
      </c>
      <c r="AV494" s="13" t="s">
        <v>81</v>
      </c>
      <c r="AW494" s="13" t="s">
        <v>33</v>
      </c>
      <c r="AX494" s="13" t="s">
        <v>71</v>
      </c>
      <c r="AY494" s="238" t="s">
        <v>123</v>
      </c>
    </row>
    <row r="495" s="13" customFormat="1">
      <c r="A495" s="13"/>
      <c r="B495" s="227"/>
      <c r="C495" s="228"/>
      <c r="D495" s="229" t="s">
        <v>203</v>
      </c>
      <c r="E495" s="230" t="s">
        <v>19</v>
      </c>
      <c r="F495" s="231" t="s">
        <v>496</v>
      </c>
      <c r="G495" s="228"/>
      <c r="H495" s="232">
        <v>8.5</v>
      </c>
      <c r="I495" s="233"/>
      <c r="J495" s="228"/>
      <c r="K495" s="228"/>
      <c r="L495" s="234"/>
      <c r="M495" s="235"/>
      <c r="N495" s="236"/>
      <c r="O495" s="236"/>
      <c r="P495" s="236"/>
      <c r="Q495" s="236"/>
      <c r="R495" s="236"/>
      <c r="S495" s="236"/>
      <c r="T495" s="237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8" t="s">
        <v>203</v>
      </c>
      <c r="AU495" s="238" t="s">
        <v>81</v>
      </c>
      <c r="AV495" s="13" t="s">
        <v>81</v>
      </c>
      <c r="AW495" s="13" t="s">
        <v>33</v>
      </c>
      <c r="AX495" s="13" t="s">
        <v>71</v>
      </c>
      <c r="AY495" s="238" t="s">
        <v>123</v>
      </c>
    </row>
    <row r="496" s="13" customFormat="1">
      <c r="A496" s="13"/>
      <c r="B496" s="227"/>
      <c r="C496" s="228"/>
      <c r="D496" s="229" t="s">
        <v>203</v>
      </c>
      <c r="E496" s="230" t="s">
        <v>19</v>
      </c>
      <c r="F496" s="231" t="s">
        <v>497</v>
      </c>
      <c r="G496" s="228"/>
      <c r="H496" s="232">
        <v>9.4000000000000004</v>
      </c>
      <c r="I496" s="233"/>
      <c r="J496" s="228"/>
      <c r="K496" s="228"/>
      <c r="L496" s="234"/>
      <c r="M496" s="235"/>
      <c r="N496" s="236"/>
      <c r="O496" s="236"/>
      <c r="P496" s="236"/>
      <c r="Q496" s="236"/>
      <c r="R496" s="236"/>
      <c r="S496" s="236"/>
      <c r="T496" s="237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8" t="s">
        <v>203</v>
      </c>
      <c r="AU496" s="238" t="s">
        <v>81</v>
      </c>
      <c r="AV496" s="13" t="s">
        <v>81</v>
      </c>
      <c r="AW496" s="13" t="s">
        <v>33</v>
      </c>
      <c r="AX496" s="13" t="s">
        <v>71</v>
      </c>
      <c r="AY496" s="238" t="s">
        <v>123</v>
      </c>
    </row>
    <row r="497" s="13" customFormat="1">
      <c r="A497" s="13"/>
      <c r="B497" s="227"/>
      <c r="C497" s="228"/>
      <c r="D497" s="229" t="s">
        <v>203</v>
      </c>
      <c r="E497" s="230" t="s">
        <v>19</v>
      </c>
      <c r="F497" s="231" t="s">
        <v>501</v>
      </c>
      <c r="G497" s="228"/>
      <c r="H497" s="232">
        <v>18.899999999999999</v>
      </c>
      <c r="I497" s="233"/>
      <c r="J497" s="228"/>
      <c r="K497" s="228"/>
      <c r="L497" s="234"/>
      <c r="M497" s="235"/>
      <c r="N497" s="236"/>
      <c r="O497" s="236"/>
      <c r="P497" s="236"/>
      <c r="Q497" s="236"/>
      <c r="R497" s="236"/>
      <c r="S497" s="236"/>
      <c r="T497" s="237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8" t="s">
        <v>203</v>
      </c>
      <c r="AU497" s="238" t="s">
        <v>81</v>
      </c>
      <c r="AV497" s="13" t="s">
        <v>81</v>
      </c>
      <c r="AW497" s="13" t="s">
        <v>33</v>
      </c>
      <c r="AX497" s="13" t="s">
        <v>71</v>
      </c>
      <c r="AY497" s="238" t="s">
        <v>123</v>
      </c>
    </row>
    <row r="498" s="13" customFormat="1">
      <c r="A498" s="13"/>
      <c r="B498" s="227"/>
      <c r="C498" s="228"/>
      <c r="D498" s="229" t="s">
        <v>203</v>
      </c>
      <c r="E498" s="230" t="s">
        <v>19</v>
      </c>
      <c r="F498" s="231" t="s">
        <v>502</v>
      </c>
      <c r="G498" s="228"/>
      <c r="H498" s="232">
        <v>8.3000000000000007</v>
      </c>
      <c r="I498" s="233"/>
      <c r="J498" s="228"/>
      <c r="K498" s="228"/>
      <c r="L498" s="234"/>
      <c r="M498" s="235"/>
      <c r="N498" s="236"/>
      <c r="O498" s="236"/>
      <c r="P498" s="236"/>
      <c r="Q498" s="236"/>
      <c r="R498" s="236"/>
      <c r="S498" s="236"/>
      <c r="T498" s="237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8" t="s">
        <v>203</v>
      </c>
      <c r="AU498" s="238" t="s">
        <v>81</v>
      </c>
      <c r="AV498" s="13" t="s">
        <v>81</v>
      </c>
      <c r="AW498" s="13" t="s">
        <v>33</v>
      </c>
      <c r="AX498" s="13" t="s">
        <v>71</v>
      </c>
      <c r="AY498" s="238" t="s">
        <v>123</v>
      </c>
    </row>
    <row r="499" s="14" customFormat="1">
      <c r="A499" s="14"/>
      <c r="B499" s="239"/>
      <c r="C499" s="240"/>
      <c r="D499" s="229" t="s">
        <v>203</v>
      </c>
      <c r="E499" s="241" t="s">
        <v>19</v>
      </c>
      <c r="F499" s="242" t="s">
        <v>294</v>
      </c>
      <c r="G499" s="240"/>
      <c r="H499" s="243">
        <v>49.899999999999999</v>
      </c>
      <c r="I499" s="244"/>
      <c r="J499" s="240"/>
      <c r="K499" s="240"/>
      <c r="L499" s="245"/>
      <c r="M499" s="246"/>
      <c r="N499" s="247"/>
      <c r="O499" s="247"/>
      <c r="P499" s="247"/>
      <c r="Q499" s="247"/>
      <c r="R499" s="247"/>
      <c r="S499" s="247"/>
      <c r="T499" s="248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9" t="s">
        <v>203</v>
      </c>
      <c r="AU499" s="249" t="s">
        <v>81</v>
      </c>
      <c r="AV499" s="14" t="s">
        <v>147</v>
      </c>
      <c r="AW499" s="14" t="s">
        <v>33</v>
      </c>
      <c r="AX499" s="14" t="s">
        <v>79</v>
      </c>
      <c r="AY499" s="249" t="s">
        <v>123</v>
      </c>
    </row>
    <row r="500" s="2" customFormat="1" ht="24.15" customHeight="1">
      <c r="A500" s="39"/>
      <c r="B500" s="40"/>
      <c r="C500" s="250" t="s">
        <v>889</v>
      </c>
      <c r="D500" s="250" t="s">
        <v>310</v>
      </c>
      <c r="E500" s="251" t="s">
        <v>890</v>
      </c>
      <c r="F500" s="252" t="s">
        <v>891</v>
      </c>
      <c r="G500" s="253" t="s">
        <v>230</v>
      </c>
      <c r="H500" s="254">
        <v>9.1669999999999998</v>
      </c>
      <c r="I500" s="255"/>
      <c r="J500" s="256">
        <f>ROUND(I500*H500,2)</f>
        <v>0</v>
      </c>
      <c r="K500" s="252" t="s">
        <v>130</v>
      </c>
      <c r="L500" s="257"/>
      <c r="M500" s="258" t="s">
        <v>19</v>
      </c>
      <c r="N500" s="259" t="s">
        <v>42</v>
      </c>
      <c r="O500" s="85"/>
      <c r="P500" s="214">
        <f>O500*H500</f>
        <v>0</v>
      </c>
      <c r="Q500" s="214">
        <v>0.019199999999999998</v>
      </c>
      <c r="R500" s="214">
        <f>Q500*H500</f>
        <v>0.17600639999999998</v>
      </c>
      <c r="S500" s="214">
        <v>0</v>
      </c>
      <c r="T500" s="215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16" t="s">
        <v>390</v>
      </c>
      <c r="AT500" s="216" t="s">
        <v>310</v>
      </c>
      <c r="AU500" s="216" t="s">
        <v>81</v>
      </c>
      <c r="AY500" s="18" t="s">
        <v>123</v>
      </c>
      <c r="BE500" s="217">
        <f>IF(N500="základní",J500,0)</f>
        <v>0</v>
      </c>
      <c r="BF500" s="217">
        <f>IF(N500="snížená",J500,0)</f>
        <v>0</v>
      </c>
      <c r="BG500" s="217">
        <f>IF(N500="zákl. přenesená",J500,0)</f>
        <v>0</v>
      </c>
      <c r="BH500" s="217">
        <f>IF(N500="sníž. přenesená",J500,0)</f>
        <v>0</v>
      </c>
      <c r="BI500" s="217">
        <f>IF(N500="nulová",J500,0)</f>
        <v>0</v>
      </c>
      <c r="BJ500" s="18" t="s">
        <v>79</v>
      </c>
      <c r="BK500" s="217">
        <f>ROUND(I500*H500,2)</f>
        <v>0</v>
      </c>
      <c r="BL500" s="18" t="s">
        <v>279</v>
      </c>
      <c r="BM500" s="216" t="s">
        <v>892</v>
      </c>
    </row>
    <row r="501" s="13" customFormat="1">
      <c r="A501" s="13"/>
      <c r="B501" s="227"/>
      <c r="C501" s="228"/>
      <c r="D501" s="229" t="s">
        <v>203</v>
      </c>
      <c r="E501" s="230" t="s">
        <v>19</v>
      </c>
      <c r="F501" s="231" t="s">
        <v>893</v>
      </c>
      <c r="G501" s="228"/>
      <c r="H501" s="232">
        <v>4.9900000000000002</v>
      </c>
      <c r="I501" s="233"/>
      <c r="J501" s="228"/>
      <c r="K501" s="228"/>
      <c r="L501" s="234"/>
      <c r="M501" s="235"/>
      <c r="N501" s="236"/>
      <c r="O501" s="236"/>
      <c r="P501" s="236"/>
      <c r="Q501" s="236"/>
      <c r="R501" s="236"/>
      <c r="S501" s="236"/>
      <c r="T501" s="237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8" t="s">
        <v>203</v>
      </c>
      <c r="AU501" s="238" t="s">
        <v>81</v>
      </c>
      <c r="AV501" s="13" t="s">
        <v>81</v>
      </c>
      <c r="AW501" s="13" t="s">
        <v>33</v>
      </c>
      <c r="AX501" s="13" t="s">
        <v>79</v>
      </c>
      <c r="AY501" s="238" t="s">
        <v>123</v>
      </c>
    </row>
    <row r="502" s="13" customFormat="1">
      <c r="A502" s="13"/>
      <c r="B502" s="227"/>
      <c r="C502" s="228"/>
      <c r="D502" s="229" t="s">
        <v>203</v>
      </c>
      <c r="E502" s="228"/>
      <c r="F502" s="231" t="s">
        <v>894</v>
      </c>
      <c r="G502" s="228"/>
      <c r="H502" s="232">
        <v>9.1669999999999998</v>
      </c>
      <c r="I502" s="233"/>
      <c r="J502" s="228"/>
      <c r="K502" s="228"/>
      <c r="L502" s="234"/>
      <c r="M502" s="235"/>
      <c r="N502" s="236"/>
      <c r="O502" s="236"/>
      <c r="P502" s="236"/>
      <c r="Q502" s="236"/>
      <c r="R502" s="236"/>
      <c r="S502" s="236"/>
      <c r="T502" s="237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8" t="s">
        <v>203</v>
      </c>
      <c r="AU502" s="238" t="s">
        <v>81</v>
      </c>
      <c r="AV502" s="13" t="s">
        <v>81</v>
      </c>
      <c r="AW502" s="13" t="s">
        <v>4</v>
      </c>
      <c r="AX502" s="13" t="s">
        <v>79</v>
      </c>
      <c r="AY502" s="238" t="s">
        <v>123</v>
      </c>
    </row>
    <row r="503" s="2" customFormat="1" ht="24.15" customHeight="1">
      <c r="A503" s="39"/>
      <c r="B503" s="40"/>
      <c r="C503" s="205" t="s">
        <v>895</v>
      </c>
      <c r="D503" s="205" t="s">
        <v>126</v>
      </c>
      <c r="E503" s="206" t="s">
        <v>896</v>
      </c>
      <c r="F503" s="207" t="s">
        <v>897</v>
      </c>
      <c r="G503" s="208" t="s">
        <v>230</v>
      </c>
      <c r="H503" s="209">
        <v>44.149999999999999</v>
      </c>
      <c r="I503" s="210"/>
      <c r="J503" s="211">
        <f>ROUND(I503*H503,2)</f>
        <v>0</v>
      </c>
      <c r="K503" s="207" t="s">
        <v>130</v>
      </c>
      <c r="L503" s="45"/>
      <c r="M503" s="212" t="s">
        <v>19</v>
      </c>
      <c r="N503" s="213" t="s">
        <v>42</v>
      </c>
      <c r="O503" s="85"/>
      <c r="P503" s="214">
        <f>O503*H503</f>
        <v>0</v>
      </c>
      <c r="Q503" s="214">
        <v>0.0068900000000000003</v>
      </c>
      <c r="R503" s="214">
        <f>Q503*H503</f>
        <v>0.30419350000000001</v>
      </c>
      <c r="S503" s="214">
        <v>0</v>
      </c>
      <c r="T503" s="215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16" t="s">
        <v>279</v>
      </c>
      <c r="AT503" s="216" t="s">
        <v>126</v>
      </c>
      <c r="AU503" s="216" t="s">
        <v>81</v>
      </c>
      <c r="AY503" s="18" t="s">
        <v>123</v>
      </c>
      <c r="BE503" s="217">
        <f>IF(N503="základní",J503,0)</f>
        <v>0</v>
      </c>
      <c r="BF503" s="217">
        <f>IF(N503="snížená",J503,0)</f>
        <v>0</v>
      </c>
      <c r="BG503" s="217">
        <f>IF(N503="zákl. přenesená",J503,0)</f>
        <v>0</v>
      </c>
      <c r="BH503" s="217">
        <f>IF(N503="sníž. přenesená",J503,0)</f>
        <v>0</v>
      </c>
      <c r="BI503" s="217">
        <f>IF(N503="nulová",J503,0)</f>
        <v>0</v>
      </c>
      <c r="BJ503" s="18" t="s">
        <v>79</v>
      </c>
      <c r="BK503" s="217">
        <f>ROUND(I503*H503,2)</f>
        <v>0</v>
      </c>
      <c r="BL503" s="18" t="s">
        <v>279</v>
      </c>
      <c r="BM503" s="216" t="s">
        <v>898</v>
      </c>
    </row>
    <row r="504" s="2" customFormat="1">
      <c r="A504" s="39"/>
      <c r="B504" s="40"/>
      <c r="C504" s="41"/>
      <c r="D504" s="218" t="s">
        <v>133</v>
      </c>
      <c r="E504" s="41"/>
      <c r="F504" s="219" t="s">
        <v>899</v>
      </c>
      <c r="G504" s="41"/>
      <c r="H504" s="41"/>
      <c r="I504" s="220"/>
      <c r="J504" s="41"/>
      <c r="K504" s="41"/>
      <c r="L504" s="45"/>
      <c r="M504" s="221"/>
      <c r="N504" s="222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133</v>
      </c>
      <c r="AU504" s="18" t="s">
        <v>81</v>
      </c>
    </row>
    <row r="505" s="2" customFormat="1" ht="24.15" customHeight="1">
      <c r="A505" s="39"/>
      <c r="B505" s="40"/>
      <c r="C505" s="250" t="s">
        <v>900</v>
      </c>
      <c r="D505" s="250" t="s">
        <v>310</v>
      </c>
      <c r="E505" s="251" t="s">
        <v>890</v>
      </c>
      <c r="F505" s="252" t="s">
        <v>891</v>
      </c>
      <c r="G505" s="253" t="s">
        <v>230</v>
      </c>
      <c r="H505" s="254">
        <v>48.564999999999998</v>
      </c>
      <c r="I505" s="255"/>
      <c r="J505" s="256">
        <f>ROUND(I505*H505,2)</f>
        <v>0</v>
      </c>
      <c r="K505" s="252" t="s">
        <v>130</v>
      </c>
      <c r="L505" s="257"/>
      <c r="M505" s="258" t="s">
        <v>19</v>
      </c>
      <c r="N505" s="259" t="s">
        <v>42</v>
      </c>
      <c r="O505" s="85"/>
      <c r="P505" s="214">
        <f>O505*H505</f>
        <v>0</v>
      </c>
      <c r="Q505" s="214">
        <v>0.019199999999999998</v>
      </c>
      <c r="R505" s="214">
        <f>Q505*H505</f>
        <v>0.93244799999999983</v>
      </c>
      <c r="S505" s="214">
        <v>0</v>
      </c>
      <c r="T505" s="215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16" t="s">
        <v>390</v>
      </c>
      <c r="AT505" s="216" t="s">
        <v>310</v>
      </c>
      <c r="AU505" s="216" t="s">
        <v>81</v>
      </c>
      <c r="AY505" s="18" t="s">
        <v>123</v>
      </c>
      <c r="BE505" s="217">
        <f>IF(N505="základní",J505,0)</f>
        <v>0</v>
      </c>
      <c r="BF505" s="217">
        <f>IF(N505="snížená",J505,0)</f>
        <v>0</v>
      </c>
      <c r="BG505" s="217">
        <f>IF(N505="zákl. přenesená",J505,0)</f>
        <v>0</v>
      </c>
      <c r="BH505" s="217">
        <f>IF(N505="sníž. přenesená",J505,0)</f>
        <v>0</v>
      </c>
      <c r="BI505" s="217">
        <f>IF(N505="nulová",J505,0)</f>
        <v>0</v>
      </c>
      <c r="BJ505" s="18" t="s">
        <v>79</v>
      </c>
      <c r="BK505" s="217">
        <f>ROUND(I505*H505,2)</f>
        <v>0</v>
      </c>
      <c r="BL505" s="18" t="s">
        <v>279</v>
      </c>
      <c r="BM505" s="216" t="s">
        <v>901</v>
      </c>
    </row>
    <row r="506" s="13" customFormat="1">
      <c r="A506" s="13"/>
      <c r="B506" s="227"/>
      <c r="C506" s="228"/>
      <c r="D506" s="229" t="s">
        <v>203</v>
      </c>
      <c r="E506" s="228"/>
      <c r="F506" s="231" t="s">
        <v>902</v>
      </c>
      <c r="G506" s="228"/>
      <c r="H506" s="232">
        <v>48.564999999999998</v>
      </c>
      <c r="I506" s="233"/>
      <c r="J506" s="228"/>
      <c r="K506" s="228"/>
      <c r="L506" s="234"/>
      <c r="M506" s="235"/>
      <c r="N506" s="236"/>
      <c r="O506" s="236"/>
      <c r="P506" s="236"/>
      <c r="Q506" s="236"/>
      <c r="R506" s="236"/>
      <c r="S506" s="236"/>
      <c r="T506" s="237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8" t="s">
        <v>203</v>
      </c>
      <c r="AU506" s="238" t="s">
        <v>81</v>
      </c>
      <c r="AV506" s="13" t="s">
        <v>81</v>
      </c>
      <c r="AW506" s="13" t="s">
        <v>4</v>
      </c>
      <c r="AX506" s="13" t="s">
        <v>79</v>
      </c>
      <c r="AY506" s="238" t="s">
        <v>123</v>
      </c>
    </row>
    <row r="507" s="2" customFormat="1" ht="24.15" customHeight="1">
      <c r="A507" s="39"/>
      <c r="B507" s="40"/>
      <c r="C507" s="205" t="s">
        <v>903</v>
      </c>
      <c r="D507" s="205" t="s">
        <v>126</v>
      </c>
      <c r="E507" s="206" t="s">
        <v>904</v>
      </c>
      <c r="F507" s="207" t="s">
        <v>905</v>
      </c>
      <c r="G507" s="208" t="s">
        <v>230</v>
      </c>
      <c r="H507" s="209">
        <v>14</v>
      </c>
      <c r="I507" s="210"/>
      <c r="J507" s="211">
        <f>ROUND(I507*H507,2)</f>
        <v>0</v>
      </c>
      <c r="K507" s="207" t="s">
        <v>130</v>
      </c>
      <c r="L507" s="45"/>
      <c r="M507" s="212" t="s">
        <v>19</v>
      </c>
      <c r="N507" s="213" t="s">
        <v>42</v>
      </c>
      <c r="O507" s="85"/>
      <c r="P507" s="214">
        <f>O507*H507</f>
        <v>0</v>
      </c>
      <c r="Q507" s="214">
        <v>0</v>
      </c>
      <c r="R507" s="214">
        <f>Q507*H507</f>
        <v>0</v>
      </c>
      <c r="S507" s="214">
        <v>0</v>
      </c>
      <c r="T507" s="215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16" t="s">
        <v>279</v>
      </c>
      <c r="AT507" s="216" t="s">
        <v>126</v>
      </c>
      <c r="AU507" s="216" t="s">
        <v>81</v>
      </c>
      <c r="AY507" s="18" t="s">
        <v>123</v>
      </c>
      <c r="BE507" s="217">
        <f>IF(N507="základní",J507,0)</f>
        <v>0</v>
      </c>
      <c r="BF507" s="217">
        <f>IF(N507="snížená",J507,0)</f>
        <v>0</v>
      </c>
      <c r="BG507" s="217">
        <f>IF(N507="zákl. přenesená",J507,0)</f>
        <v>0</v>
      </c>
      <c r="BH507" s="217">
        <f>IF(N507="sníž. přenesená",J507,0)</f>
        <v>0</v>
      </c>
      <c r="BI507" s="217">
        <f>IF(N507="nulová",J507,0)</f>
        <v>0</v>
      </c>
      <c r="BJ507" s="18" t="s">
        <v>79</v>
      </c>
      <c r="BK507" s="217">
        <f>ROUND(I507*H507,2)</f>
        <v>0</v>
      </c>
      <c r="BL507" s="18" t="s">
        <v>279</v>
      </c>
      <c r="BM507" s="216" t="s">
        <v>906</v>
      </c>
    </row>
    <row r="508" s="2" customFormat="1">
      <c r="A508" s="39"/>
      <c r="B508" s="40"/>
      <c r="C508" s="41"/>
      <c r="D508" s="218" t="s">
        <v>133</v>
      </c>
      <c r="E508" s="41"/>
      <c r="F508" s="219" t="s">
        <v>907</v>
      </c>
      <c r="G508" s="41"/>
      <c r="H508" s="41"/>
      <c r="I508" s="220"/>
      <c r="J508" s="41"/>
      <c r="K508" s="41"/>
      <c r="L508" s="45"/>
      <c r="M508" s="221"/>
      <c r="N508" s="222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133</v>
      </c>
      <c r="AU508" s="18" t="s">
        <v>81</v>
      </c>
    </row>
    <row r="509" s="13" customFormat="1">
      <c r="A509" s="13"/>
      <c r="B509" s="227"/>
      <c r="C509" s="228"/>
      <c r="D509" s="229" t="s">
        <v>203</v>
      </c>
      <c r="E509" s="230" t="s">
        <v>19</v>
      </c>
      <c r="F509" s="231" t="s">
        <v>908</v>
      </c>
      <c r="G509" s="228"/>
      <c r="H509" s="232">
        <v>14</v>
      </c>
      <c r="I509" s="233"/>
      <c r="J509" s="228"/>
      <c r="K509" s="228"/>
      <c r="L509" s="234"/>
      <c r="M509" s="235"/>
      <c r="N509" s="236"/>
      <c r="O509" s="236"/>
      <c r="P509" s="236"/>
      <c r="Q509" s="236"/>
      <c r="R509" s="236"/>
      <c r="S509" s="236"/>
      <c r="T509" s="237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8" t="s">
        <v>203</v>
      </c>
      <c r="AU509" s="238" t="s">
        <v>81</v>
      </c>
      <c r="AV509" s="13" t="s">
        <v>81</v>
      </c>
      <c r="AW509" s="13" t="s">
        <v>33</v>
      </c>
      <c r="AX509" s="13" t="s">
        <v>79</v>
      </c>
      <c r="AY509" s="238" t="s">
        <v>123</v>
      </c>
    </row>
    <row r="510" s="2" customFormat="1" ht="16.5" customHeight="1">
      <c r="A510" s="39"/>
      <c r="B510" s="40"/>
      <c r="C510" s="205" t="s">
        <v>909</v>
      </c>
      <c r="D510" s="205" t="s">
        <v>126</v>
      </c>
      <c r="E510" s="206" t="s">
        <v>910</v>
      </c>
      <c r="F510" s="207" t="s">
        <v>911</v>
      </c>
      <c r="G510" s="208" t="s">
        <v>230</v>
      </c>
      <c r="H510" s="209">
        <v>51.240000000000002</v>
      </c>
      <c r="I510" s="210"/>
      <c r="J510" s="211">
        <f>ROUND(I510*H510,2)</f>
        <v>0</v>
      </c>
      <c r="K510" s="207" t="s">
        <v>130</v>
      </c>
      <c r="L510" s="45"/>
      <c r="M510" s="212" t="s">
        <v>19</v>
      </c>
      <c r="N510" s="213" t="s">
        <v>42</v>
      </c>
      <c r="O510" s="85"/>
      <c r="P510" s="214">
        <f>O510*H510</f>
        <v>0</v>
      </c>
      <c r="Q510" s="214">
        <v>0.0015</v>
      </c>
      <c r="R510" s="214">
        <f>Q510*H510</f>
        <v>0.076859999999999998</v>
      </c>
      <c r="S510" s="214">
        <v>0</v>
      </c>
      <c r="T510" s="215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16" t="s">
        <v>279</v>
      </c>
      <c r="AT510" s="216" t="s">
        <v>126</v>
      </c>
      <c r="AU510" s="216" t="s">
        <v>81</v>
      </c>
      <c r="AY510" s="18" t="s">
        <v>123</v>
      </c>
      <c r="BE510" s="217">
        <f>IF(N510="základní",J510,0)</f>
        <v>0</v>
      </c>
      <c r="BF510" s="217">
        <f>IF(N510="snížená",J510,0)</f>
        <v>0</v>
      </c>
      <c r="BG510" s="217">
        <f>IF(N510="zákl. přenesená",J510,0)</f>
        <v>0</v>
      </c>
      <c r="BH510" s="217">
        <f>IF(N510="sníž. přenesená",J510,0)</f>
        <v>0</v>
      </c>
      <c r="BI510" s="217">
        <f>IF(N510="nulová",J510,0)</f>
        <v>0</v>
      </c>
      <c r="BJ510" s="18" t="s">
        <v>79</v>
      </c>
      <c r="BK510" s="217">
        <f>ROUND(I510*H510,2)</f>
        <v>0</v>
      </c>
      <c r="BL510" s="18" t="s">
        <v>279</v>
      </c>
      <c r="BM510" s="216" t="s">
        <v>912</v>
      </c>
    </row>
    <row r="511" s="2" customFormat="1">
      <c r="A511" s="39"/>
      <c r="B511" s="40"/>
      <c r="C511" s="41"/>
      <c r="D511" s="218" t="s">
        <v>133</v>
      </c>
      <c r="E511" s="41"/>
      <c r="F511" s="219" t="s">
        <v>913</v>
      </c>
      <c r="G511" s="41"/>
      <c r="H511" s="41"/>
      <c r="I511" s="220"/>
      <c r="J511" s="41"/>
      <c r="K511" s="41"/>
      <c r="L511" s="45"/>
      <c r="M511" s="221"/>
      <c r="N511" s="222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133</v>
      </c>
      <c r="AU511" s="18" t="s">
        <v>81</v>
      </c>
    </row>
    <row r="512" s="13" customFormat="1">
      <c r="A512" s="13"/>
      <c r="B512" s="227"/>
      <c r="C512" s="228"/>
      <c r="D512" s="229" t="s">
        <v>203</v>
      </c>
      <c r="E512" s="230" t="s">
        <v>19</v>
      </c>
      <c r="F512" s="231" t="s">
        <v>914</v>
      </c>
      <c r="G512" s="228"/>
      <c r="H512" s="232">
        <v>51.240000000000002</v>
      </c>
      <c r="I512" s="233"/>
      <c r="J512" s="228"/>
      <c r="K512" s="228"/>
      <c r="L512" s="234"/>
      <c r="M512" s="235"/>
      <c r="N512" s="236"/>
      <c r="O512" s="236"/>
      <c r="P512" s="236"/>
      <c r="Q512" s="236"/>
      <c r="R512" s="236"/>
      <c r="S512" s="236"/>
      <c r="T512" s="237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8" t="s">
        <v>203</v>
      </c>
      <c r="AU512" s="238" t="s">
        <v>81</v>
      </c>
      <c r="AV512" s="13" t="s">
        <v>81</v>
      </c>
      <c r="AW512" s="13" t="s">
        <v>33</v>
      </c>
      <c r="AX512" s="13" t="s">
        <v>79</v>
      </c>
      <c r="AY512" s="238" t="s">
        <v>123</v>
      </c>
    </row>
    <row r="513" s="2" customFormat="1" ht="16.5" customHeight="1">
      <c r="A513" s="39"/>
      <c r="B513" s="40"/>
      <c r="C513" s="205" t="s">
        <v>915</v>
      </c>
      <c r="D513" s="205" t="s">
        <v>126</v>
      </c>
      <c r="E513" s="206" t="s">
        <v>916</v>
      </c>
      <c r="F513" s="207" t="s">
        <v>917</v>
      </c>
      <c r="G513" s="208" t="s">
        <v>298</v>
      </c>
      <c r="H513" s="209">
        <v>70.900000000000006</v>
      </c>
      <c r="I513" s="210"/>
      <c r="J513" s="211">
        <f>ROUND(I513*H513,2)</f>
        <v>0</v>
      </c>
      <c r="K513" s="207" t="s">
        <v>130</v>
      </c>
      <c r="L513" s="45"/>
      <c r="M513" s="212" t="s">
        <v>19</v>
      </c>
      <c r="N513" s="213" t="s">
        <v>42</v>
      </c>
      <c r="O513" s="85"/>
      <c r="P513" s="214">
        <f>O513*H513</f>
        <v>0</v>
      </c>
      <c r="Q513" s="214">
        <v>3.0000000000000001E-05</v>
      </c>
      <c r="R513" s="214">
        <f>Q513*H513</f>
        <v>0.0021270000000000004</v>
      </c>
      <c r="S513" s="214">
        <v>0</v>
      </c>
      <c r="T513" s="215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16" t="s">
        <v>279</v>
      </c>
      <c r="AT513" s="216" t="s">
        <v>126</v>
      </c>
      <c r="AU513" s="216" t="s">
        <v>81</v>
      </c>
      <c r="AY513" s="18" t="s">
        <v>123</v>
      </c>
      <c r="BE513" s="217">
        <f>IF(N513="základní",J513,0)</f>
        <v>0</v>
      </c>
      <c r="BF513" s="217">
        <f>IF(N513="snížená",J513,0)</f>
        <v>0</v>
      </c>
      <c r="BG513" s="217">
        <f>IF(N513="zákl. přenesená",J513,0)</f>
        <v>0</v>
      </c>
      <c r="BH513" s="217">
        <f>IF(N513="sníž. přenesená",J513,0)</f>
        <v>0</v>
      </c>
      <c r="BI513" s="217">
        <f>IF(N513="nulová",J513,0)</f>
        <v>0</v>
      </c>
      <c r="BJ513" s="18" t="s">
        <v>79</v>
      </c>
      <c r="BK513" s="217">
        <f>ROUND(I513*H513,2)</f>
        <v>0</v>
      </c>
      <c r="BL513" s="18" t="s">
        <v>279</v>
      </c>
      <c r="BM513" s="216" t="s">
        <v>918</v>
      </c>
    </row>
    <row r="514" s="2" customFormat="1">
      <c r="A514" s="39"/>
      <c r="B514" s="40"/>
      <c r="C514" s="41"/>
      <c r="D514" s="218" t="s">
        <v>133</v>
      </c>
      <c r="E514" s="41"/>
      <c r="F514" s="219" t="s">
        <v>919</v>
      </c>
      <c r="G514" s="41"/>
      <c r="H514" s="41"/>
      <c r="I514" s="220"/>
      <c r="J514" s="41"/>
      <c r="K514" s="41"/>
      <c r="L514" s="45"/>
      <c r="M514" s="221"/>
      <c r="N514" s="222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133</v>
      </c>
      <c r="AU514" s="18" t="s">
        <v>81</v>
      </c>
    </row>
    <row r="515" s="13" customFormat="1">
      <c r="A515" s="13"/>
      <c r="B515" s="227"/>
      <c r="C515" s="228"/>
      <c r="D515" s="229" t="s">
        <v>203</v>
      </c>
      <c r="E515" s="230" t="s">
        <v>19</v>
      </c>
      <c r="F515" s="231" t="s">
        <v>495</v>
      </c>
      <c r="G515" s="228"/>
      <c r="H515" s="232">
        <v>4.7999999999999998</v>
      </c>
      <c r="I515" s="233"/>
      <c r="J515" s="228"/>
      <c r="K515" s="228"/>
      <c r="L515" s="234"/>
      <c r="M515" s="235"/>
      <c r="N515" s="236"/>
      <c r="O515" s="236"/>
      <c r="P515" s="236"/>
      <c r="Q515" s="236"/>
      <c r="R515" s="236"/>
      <c r="S515" s="236"/>
      <c r="T515" s="237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8" t="s">
        <v>203</v>
      </c>
      <c r="AU515" s="238" t="s">
        <v>81</v>
      </c>
      <c r="AV515" s="13" t="s">
        <v>81</v>
      </c>
      <c r="AW515" s="13" t="s">
        <v>33</v>
      </c>
      <c r="AX515" s="13" t="s">
        <v>71</v>
      </c>
      <c r="AY515" s="238" t="s">
        <v>123</v>
      </c>
    </row>
    <row r="516" s="13" customFormat="1">
      <c r="A516" s="13"/>
      <c r="B516" s="227"/>
      <c r="C516" s="228"/>
      <c r="D516" s="229" t="s">
        <v>203</v>
      </c>
      <c r="E516" s="230" t="s">
        <v>19</v>
      </c>
      <c r="F516" s="231" t="s">
        <v>496</v>
      </c>
      <c r="G516" s="228"/>
      <c r="H516" s="232">
        <v>8.5</v>
      </c>
      <c r="I516" s="233"/>
      <c r="J516" s="228"/>
      <c r="K516" s="228"/>
      <c r="L516" s="234"/>
      <c r="M516" s="235"/>
      <c r="N516" s="236"/>
      <c r="O516" s="236"/>
      <c r="P516" s="236"/>
      <c r="Q516" s="236"/>
      <c r="R516" s="236"/>
      <c r="S516" s="236"/>
      <c r="T516" s="237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8" t="s">
        <v>203</v>
      </c>
      <c r="AU516" s="238" t="s">
        <v>81</v>
      </c>
      <c r="AV516" s="13" t="s">
        <v>81</v>
      </c>
      <c r="AW516" s="13" t="s">
        <v>33</v>
      </c>
      <c r="AX516" s="13" t="s">
        <v>71</v>
      </c>
      <c r="AY516" s="238" t="s">
        <v>123</v>
      </c>
    </row>
    <row r="517" s="13" customFormat="1">
      <c r="A517" s="13"/>
      <c r="B517" s="227"/>
      <c r="C517" s="228"/>
      <c r="D517" s="229" t="s">
        <v>203</v>
      </c>
      <c r="E517" s="230" t="s">
        <v>19</v>
      </c>
      <c r="F517" s="231" t="s">
        <v>497</v>
      </c>
      <c r="G517" s="228"/>
      <c r="H517" s="232">
        <v>9.4000000000000004</v>
      </c>
      <c r="I517" s="233"/>
      <c r="J517" s="228"/>
      <c r="K517" s="228"/>
      <c r="L517" s="234"/>
      <c r="M517" s="235"/>
      <c r="N517" s="236"/>
      <c r="O517" s="236"/>
      <c r="P517" s="236"/>
      <c r="Q517" s="236"/>
      <c r="R517" s="236"/>
      <c r="S517" s="236"/>
      <c r="T517" s="237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8" t="s">
        <v>203</v>
      </c>
      <c r="AU517" s="238" t="s">
        <v>81</v>
      </c>
      <c r="AV517" s="13" t="s">
        <v>81</v>
      </c>
      <c r="AW517" s="13" t="s">
        <v>33</v>
      </c>
      <c r="AX517" s="13" t="s">
        <v>71</v>
      </c>
      <c r="AY517" s="238" t="s">
        <v>123</v>
      </c>
    </row>
    <row r="518" s="13" customFormat="1">
      <c r="A518" s="13"/>
      <c r="B518" s="227"/>
      <c r="C518" s="228"/>
      <c r="D518" s="229" t="s">
        <v>203</v>
      </c>
      <c r="E518" s="230" t="s">
        <v>19</v>
      </c>
      <c r="F518" s="231" t="s">
        <v>498</v>
      </c>
      <c r="G518" s="228"/>
      <c r="H518" s="232">
        <v>5</v>
      </c>
      <c r="I518" s="233"/>
      <c r="J518" s="228"/>
      <c r="K518" s="228"/>
      <c r="L518" s="234"/>
      <c r="M518" s="235"/>
      <c r="N518" s="236"/>
      <c r="O518" s="236"/>
      <c r="P518" s="236"/>
      <c r="Q518" s="236"/>
      <c r="R518" s="236"/>
      <c r="S518" s="236"/>
      <c r="T518" s="237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8" t="s">
        <v>203</v>
      </c>
      <c r="AU518" s="238" t="s">
        <v>81</v>
      </c>
      <c r="AV518" s="13" t="s">
        <v>81</v>
      </c>
      <c r="AW518" s="13" t="s">
        <v>33</v>
      </c>
      <c r="AX518" s="13" t="s">
        <v>71</v>
      </c>
      <c r="AY518" s="238" t="s">
        <v>123</v>
      </c>
    </row>
    <row r="519" s="13" customFormat="1">
      <c r="A519" s="13"/>
      <c r="B519" s="227"/>
      <c r="C519" s="228"/>
      <c r="D519" s="229" t="s">
        <v>203</v>
      </c>
      <c r="E519" s="230" t="s">
        <v>19</v>
      </c>
      <c r="F519" s="231" t="s">
        <v>499</v>
      </c>
      <c r="G519" s="228"/>
      <c r="H519" s="232">
        <v>5</v>
      </c>
      <c r="I519" s="233"/>
      <c r="J519" s="228"/>
      <c r="K519" s="228"/>
      <c r="L519" s="234"/>
      <c r="M519" s="235"/>
      <c r="N519" s="236"/>
      <c r="O519" s="236"/>
      <c r="P519" s="236"/>
      <c r="Q519" s="236"/>
      <c r="R519" s="236"/>
      <c r="S519" s="236"/>
      <c r="T519" s="237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8" t="s">
        <v>203</v>
      </c>
      <c r="AU519" s="238" t="s">
        <v>81</v>
      </c>
      <c r="AV519" s="13" t="s">
        <v>81</v>
      </c>
      <c r="AW519" s="13" t="s">
        <v>33</v>
      </c>
      <c r="AX519" s="13" t="s">
        <v>71</v>
      </c>
      <c r="AY519" s="238" t="s">
        <v>123</v>
      </c>
    </row>
    <row r="520" s="13" customFormat="1">
      <c r="A520" s="13"/>
      <c r="B520" s="227"/>
      <c r="C520" s="228"/>
      <c r="D520" s="229" t="s">
        <v>203</v>
      </c>
      <c r="E520" s="230" t="s">
        <v>19</v>
      </c>
      <c r="F520" s="231" t="s">
        <v>500</v>
      </c>
      <c r="G520" s="228"/>
      <c r="H520" s="232">
        <v>5.0999999999999996</v>
      </c>
      <c r="I520" s="233"/>
      <c r="J520" s="228"/>
      <c r="K520" s="228"/>
      <c r="L520" s="234"/>
      <c r="M520" s="235"/>
      <c r="N520" s="236"/>
      <c r="O520" s="236"/>
      <c r="P520" s="236"/>
      <c r="Q520" s="236"/>
      <c r="R520" s="236"/>
      <c r="S520" s="236"/>
      <c r="T520" s="237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8" t="s">
        <v>203</v>
      </c>
      <c r="AU520" s="238" t="s">
        <v>81</v>
      </c>
      <c r="AV520" s="13" t="s">
        <v>81</v>
      </c>
      <c r="AW520" s="13" t="s">
        <v>33</v>
      </c>
      <c r="AX520" s="13" t="s">
        <v>71</v>
      </c>
      <c r="AY520" s="238" t="s">
        <v>123</v>
      </c>
    </row>
    <row r="521" s="13" customFormat="1">
      <c r="A521" s="13"/>
      <c r="B521" s="227"/>
      <c r="C521" s="228"/>
      <c r="D521" s="229" t="s">
        <v>203</v>
      </c>
      <c r="E521" s="230" t="s">
        <v>19</v>
      </c>
      <c r="F521" s="231" t="s">
        <v>501</v>
      </c>
      <c r="G521" s="228"/>
      <c r="H521" s="232">
        <v>18.899999999999999</v>
      </c>
      <c r="I521" s="233"/>
      <c r="J521" s="228"/>
      <c r="K521" s="228"/>
      <c r="L521" s="234"/>
      <c r="M521" s="235"/>
      <c r="N521" s="236"/>
      <c r="O521" s="236"/>
      <c r="P521" s="236"/>
      <c r="Q521" s="236"/>
      <c r="R521" s="236"/>
      <c r="S521" s="236"/>
      <c r="T521" s="237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8" t="s">
        <v>203</v>
      </c>
      <c r="AU521" s="238" t="s">
        <v>81</v>
      </c>
      <c r="AV521" s="13" t="s">
        <v>81</v>
      </c>
      <c r="AW521" s="13" t="s">
        <v>33</v>
      </c>
      <c r="AX521" s="13" t="s">
        <v>71</v>
      </c>
      <c r="AY521" s="238" t="s">
        <v>123</v>
      </c>
    </row>
    <row r="522" s="13" customFormat="1">
      <c r="A522" s="13"/>
      <c r="B522" s="227"/>
      <c r="C522" s="228"/>
      <c r="D522" s="229" t="s">
        <v>203</v>
      </c>
      <c r="E522" s="230" t="s">
        <v>19</v>
      </c>
      <c r="F522" s="231" t="s">
        <v>502</v>
      </c>
      <c r="G522" s="228"/>
      <c r="H522" s="232">
        <v>8.3000000000000007</v>
      </c>
      <c r="I522" s="233"/>
      <c r="J522" s="228"/>
      <c r="K522" s="228"/>
      <c r="L522" s="234"/>
      <c r="M522" s="235"/>
      <c r="N522" s="236"/>
      <c r="O522" s="236"/>
      <c r="P522" s="236"/>
      <c r="Q522" s="236"/>
      <c r="R522" s="236"/>
      <c r="S522" s="236"/>
      <c r="T522" s="237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8" t="s">
        <v>203</v>
      </c>
      <c r="AU522" s="238" t="s">
        <v>81</v>
      </c>
      <c r="AV522" s="13" t="s">
        <v>81</v>
      </c>
      <c r="AW522" s="13" t="s">
        <v>33</v>
      </c>
      <c r="AX522" s="13" t="s">
        <v>71</v>
      </c>
      <c r="AY522" s="238" t="s">
        <v>123</v>
      </c>
    </row>
    <row r="523" s="13" customFormat="1">
      <c r="A523" s="13"/>
      <c r="B523" s="227"/>
      <c r="C523" s="228"/>
      <c r="D523" s="229" t="s">
        <v>203</v>
      </c>
      <c r="E523" s="230" t="s">
        <v>19</v>
      </c>
      <c r="F523" s="231" t="s">
        <v>503</v>
      </c>
      <c r="G523" s="228"/>
      <c r="H523" s="232">
        <v>5.9000000000000004</v>
      </c>
      <c r="I523" s="233"/>
      <c r="J523" s="228"/>
      <c r="K523" s="228"/>
      <c r="L523" s="234"/>
      <c r="M523" s="235"/>
      <c r="N523" s="236"/>
      <c r="O523" s="236"/>
      <c r="P523" s="236"/>
      <c r="Q523" s="236"/>
      <c r="R523" s="236"/>
      <c r="S523" s="236"/>
      <c r="T523" s="237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8" t="s">
        <v>203</v>
      </c>
      <c r="AU523" s="238" t="s">
        <v>81</v>
      </c>
      <c r="AV523" s="13" t="s">
        <v>81</v>
      </c>
      <c r="AW523" s="13" t="s">
        <v>33</v>
      </c>
      <c r="AX523" s="13" t="s">
        <v>71</v>
      </c>
      <c r="AY523" s="238" t="s">
        <v>123</v>
      </c>
    </row>
    <row r="524" s="14" customFormat="1">
      <c r="A524" s="14"/>
      <c r="B524" s="239"/>
      <c r="C524" s="240"/>
      <c r="D524" s="229" t="s">
        <v>203</v>
      </c>
      <c r="E524" s="241" t="s">
        <v>19</v>
      </c>
      <c r="F524" s="242" t="s">
        <v>294</v>
      </c>
      <c r="G524" s="240"/>
      <c r="H524" s="243">
        <v>70.900000000000006</v>
      </c>
      <c r="I524" s="244"/>
      <c r="J524" s="240"/>
      <c r="K524" s="240"/>
      <c r="L524" s="245"/>
      <c r="M524" s="246"/>
      <c r="N524" s="247"/>
      <c r="O524" s="247"/>
      <c r="P524" s="247"/>
      <c r="Q524" s="247"/>
      <c r="R524" s="247"/>
      <c r="S524" s="247"/>
      <c r="T524" s="248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9" t="s">
        <v>203</v>
      </c>
      <c r="AU524" s="249" t="s">
        <v>81</v>
      </c>
      <c r="AV524" s="14" t="s">
        <v>147</v>
      </c>
      <c r="AW524" s="14" t="s">
        <v>33</v>
      </c>
      <c r="AX524" s="14" t="s">
        <v>79</v>
      </c>
      <c r="AY524" s="249" t="s">
        <v>123</v>
      </c>
    </row>
    <row r="525" s="2" customFormat="1" ht="16.5" customHeight="1">
      <c r="A525" s="39"/>
      <c r="B525" s="40"/>
      <c r="C525" s="205" t="s">
        <v>920</v>
      </c>
      <c r="D525" s="205" t="s">
        <v>126</v>
      </c>
      <c r="E525" s="206" t="s">
        <v>921</v>
      </c>
      <c r="F525" s="207" t="s">
        <v>922</v>
      </c>
      <c r="G525" s="208" t="s">
        <v>230</v>
      </c>
      <c r="H525" s="209">
        <v>44.149999999999999</v>
      </c>
      <c r="I525" s="210"/>
      <c r="J525" s="211">
        <f>ROUND(I525*H525,2)</f>
        <v>0</v>
      </c>
      <c r="K525" s="207" t="s">
        <v>130</v>
      </c>
      <c r="L525" s="45"/>
      <c r="M525" s="212" t="s">
        <v>19</v>
      </c>
      <c r="N525" s="213" t="s">
        <v>42</v>
      </c>
      <c r="O525" s="85"/>
      <c r="P525" s="214">
        <f>O525*H525</f>
        <v>0</v>
      </c>
      <c r="Q525" s="214">
        <v>0</v>
      </c>
      <c r="R525" s="214">
        <f>Q525*H525</f>
        <v>0</v>
      </c>
      <c r="S525" s="214">
        <v>0</v>
      </c>
      <c r="T525" s="215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16" t="s">
        <v>279</v>
      </c>
      <c r="AT525" s="216" t="s">
        <v>126</v>
      </c>
      <c r="AU525" s="216" t="s">
        <v>81</v>
      </c>
      <c r="AY525" s="18" t="s">
        <v>123</v>
      </c>
      <c r="BE525" s="217">
        <f>IF(N525="základní",J525,0)</f>
        <v>0</v>
      </c>
      <c r="BF525" s="217">
        <f>IF(N525="snížená",J525,0)</f>
        <v>0</v>
      </c>
      <c r="BG525" s="217">
        <f>IF(N525="zákl. přenesená",J525,0)</f>
        <v>0</v>
      </c>
      <c r="BH525" s="217">
        <f>IF(N525="sníž. přenesená",J525,0)</f>
        <v>0</v>
      </c>
      <c r="BI525" s="217">
        <f>IF(N525="nulová",J525,0)</f>
        <v>0</v>
      </c>
      <c r="BJ525" s="18" t="s">
        <v>79</v>
      </c>
      <c r="BK525" s="217">
        <f>ROUND(I525*H525,2)</f>
        <v>0</v>
      </c>
      <c r="BL525" s="18" t="s">
        <v>279</v>
      </c>
      <c r="BM525" s="216" t="s">
        <v>923</v>
      </c>
    </row>
    <row r="526" s="2" customFormat="1">
      <c r="A526" s="39"/>
      <c r="B526" s="40"/>
      <c r="C526" s="41"/>
      <c r="D526" s="218" t="s">
        <v>133</v>
      </c>
      <c r="E526" s="41"/>
      <c r="F526" s="219" t="s">
        <v>924</v>
      </c>
      <c r="G526" s="41"/>
      <c r="H526" s="41"/>
      <c r="I526" s="220"/>
      <c r="J526" s="41"/>
      <c r="K526" s="41"/>
      <c r="L526" s="45"/>
      <c r="M526" s="221"/>
      <c r="N526" s="222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133</v>
      </c>
      <c r="AU526" s="18" t="s">
        <v>81</v>
      </c>
    </row>
    <row r="527" s="2" customFormat="1" ht="16.5" customHeight="1">
      <c r="A527" s="39"/>
      <c r="B527" s="40"/>
      <c r="C527" s="205" t="s">
        <v>925</v>
      </c>
      <c r="D527" s="205" t="s">
        <v>126</v>
      </c>
      <c r="E527" s="206" t="s">
        <v>926</v>
      </c>
      <c r="F527" s="207" t="s">
        <v>927</v>
      </c>
      <c r="G527" s="208" t="s">
        <v>266</v>
      </c>
      <c r="H527" s="209">
        <v>44</v>
      </c>
      <c r="I527" s="210"/>
      <c r="J527" s="211">
        <f>ROUND(I527*H527,2)</f>
        <v>0</v>
      </c>
      <c r="K527" s="207" t="s">
        <v>130</v>
      </c>
      <c r="L527" s="45"/>
      <c r="M527" s="212" t="s">
        <v>19</v>
      </c>
      <c r="N527" s="213" t="s">
        <v>42</v>
      </c>
      <c r="O527" s="85"/>
      <c r="P527" s="214">
        <f>O527*H527</f>
        <v>0</v>
      </c>
      <c r="Q527" s="214">
        <v>0.00021000000000000001</v>
      </c>
      <c r="R527" s="214">
        <f>Q527*H527</f>
        <v>0.0092399999999999999</v>
      </c>
      <c r="S527" s="214">
        <v>0</v>
      </c>
      <c r="T527" s="215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16" t="s">
        <v>279</v>
      </c>
      <c r="AT527" s="216" t="s">
        <v>126</v>
      </c>
      <c r="AU527" s="216" t="s">
        <v>81</v>
      </c>
      <c r="AY527" s="18" t="s">
        <v>123</v>
      </c>
      <c r="BE527" s="217">
        <f>IF(N527="základní",J527,0)</f>
        <v>0</v>
      </c>
      <c r="BF527" s="217">
        <f>IF(N527="snížená",J527,0)</f>
        <v>0</v>
      </c>
      <c r="BG527" s="217">
        <f>IF(N527="zákl. přenesená",J527,0)</f>
        <v>0</v>
      </c>
      <c r="BH527" s="217">
        <f>IF(N527="sníž. přenesená",J527,0)</f>
        <v>0</v>
      </c>
      <c r="BI527" s="217">
        <f>IF(N527="nulová",J527,0)</f>
        <v>0</v>
      </c>
      <c r="BJ527" s="18" t="s">
        <v>79</v>
      </c>
      <c r="BK527" s="217">
        <f>ROUND(I527*H527,2)</f>
        <v>0</v>
      </c>
      <c r="BL527" s="18" t="s">
        <v>279</v>
      </c>
      <c r="BM527" s="216" t="s">
        <v>928</v>
      </c>
    </row>
    <row r="528" s="2" customFormat="1">
      <c r="A528" s="39"/>
      <c r="B528" s="40"/>
      <c r="C528" s="41"/>
      <c r="D528" s="218" t="s">
        <v>133</v>
      </c>
      <c r="E528" s="41"/>
      <c r="F528" s="219" t="s">
        <v>929</v>
      </c>
      <c r="G528" s="41"/>
      <c r="H528" s="41"/>
      <c r="I528" s="220"/>
      <c r="J528" s="41"/>
      <c r="K528" s="41"/>
      <c r="L528" s="45"/>
      <c r="M528" s="221"/>
      <c r="N528" s="222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133</v>
      </c>
      <c r="AU528" s="18" t="s">
        <v>81</v>
      </c>
    </row>
    <row r="529" s="13" customFormat="1">
      <c r="A529" s="13"/>
      <c r="B529" s="227"/>
      <c r="C529" s="228"/>
      <c r="D529" s="229" t="s">
        <v>203</v>
      </c>
      <c r="E529" s="230" t="s">
        <v>19</v>
      </c>
      <c r="F529" s="231" t="s">
        <v>930</v>
      </c>
      <c r="G529" s="228"/>
      <c r="H529" s="232">
        <v>4</v>
      </c>
      <c r="I529" s="233"/>
      <c r="J529" s="228"/>
      <c r="K529" s="228"/>
      <c r="L529" s="234"/>
      <c r="M529" s="235"/>
      <c r="N529" s="236"/>
      <c r="O529" s="236"/>
      <c r="P529" s="236"/>
      <c r="Q529" s="236"/>
      <c r="R529" s="236"/>
      <c r="S529" s="236"/>
      <c r="T529" s="237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8" t="s">
        <v>203</v>
      </c>
      <c r="AU529" s="238" t="s">
        <v>81</v>
      </c>
      <c r="AV529" s="13" t="s">
        <v>81</v>
      </c>
      <c r="AW529" s="13" t="s">
        <v>33</v>
      </c>
      <c r="AX529" s="13" t="s">
        <v>71</v>
      </c>
      <c r="AY529" s="238" t="s">
        <v>123</v>
      </c>
    </row>
    <row r="530" s="13" customFormat="1">
      <c r="A530" s="13"/>
      <c r="B530" s="227"/>
      <c r="C530" s="228"/>
      <c r="D530" s="229" t="s">
        <v>203</v>
      </c>
      <c r="E530" s="230" t="s">
        <v>19</v>
      </c>
      <c r="F530" s="231" t="s">
        <v>931</v>
      </c>
      <c r="G530" s="228"/>
      <c r="H530" s="232">
        <v>4</v>
      </c>
      <c r="I530" s="233"/>
      <c r="J530" s="228"/>
      <c r="K530" s="228"/>
      <c r="L530" s="234"/>
      <c r="M530" s="235"/>
      <c r="N530" s="236"/>
      <c r="O530" s="236"/>
      <c r="P530" s="236"/>
      <c r="Q530" s="236"/>
      <c r="R530" s="236"/>
      <c r="S530" s="236"/>
      <c r="T530" s="237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8" t="s">
        <v>203</v>
      </c>
      <c r="AU530" s="238" t="s">
        <v>81</v>
      </c>
      <c r="AV530" s="13" t="s">
        <v>81</v>
      </c>
      <c r="AW530" s="13" t="s">
        <v>33</v>
      </c>
      <c r="AX530" s="13" t="s">
        <v>71</v>
      </c>
      <c r="AY530" s="238" t="s">
        <v>123</v>
      </c>
    </row>
    <row r="531" s="13" customFormat="1">
      <c r="A531" s="13"/>
      <c r="B531" s="227"/>
      <c r="C531" s="228"/>
      <c r="D531" s="229" t="s">
        <v>203</v>
      </c>
      <c r="E531" s="230" t="s">
        <v>19</v>
      </c>
      <c r="F531" s="231" t="s">
        <v>932</v>
      </c>
      <c r="G531" s="228"/>
      <c r="H531" s="232">
        <v>4</v>
      </c>
      <c r="I531" s="233"/>
      <c r="J531" s="228"/>
      <c r="K531" s="228"/>
      <c r="L531" s="234"/>
      <c r="M531" s="235"/>
      <c r="N531" s="236"/>
      <c r="O531" s="236"/>
      <c r="P531" s="236"/>
      <c r="Q531" s="236"/>
      <c r="R531" s="236"/>
      <c r="S531" s="236"/>
      <c r="T531" s="237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8" t="s">
        <v>203</v>
      </c>
      <c r="AU531" s="238" t="s">
        <v>81</v>
      </c>
      <c r="AV531" s="13" t="s">
        <v>81</v>
      </c>
      <c r="AW531" s="13" t="s">
        <v>33</v>
      </c>
      <c r="AX531" s="13" t="s">
        <v>71</v>
      </c>
      <c r="AY531" s="238" t="s">
        <v>123</v>
      </c>
    </row>
    <row r="532" s="13" customFormat="1">
      <c r="A532" s="13"/>
      <c r="B532" s="227"/>
      <c r="C532" s="228"/>
      <c r="D532" s="229" t="s">
        <v>203</v>
      </c>
      <c r="E532" s="230" t="s">
        <v>19</v>
      </c>
      <c r="F532" s="231" t="s">
        <v>933</v>
      </c>
      <c r="G532" s="228"/>
      <c r="H532" s="232">
        <v>6</v>
      </c>
      <c r="I532" s="233"/>
      <c r="J532" s="228"/>
      <c r="K532" s="228"/>
      <c r="L532" s="234"/>
      <c r="M532" s="235"/>
      <c r="N532" s="236"/>
      <c r="O532" s="236"/>
      <c r="P532" s="236"/>
      <c r="Q532" s="236"/>
      <c r="R532" s="236"/>
      <c r="S532" s="236"/>
      <c r="T532" s="237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8" t="s">
        <v>203</v>
      </c>
      <c r="AU532" s="238" t="s">
        <v>81</v>
      </c>
      <c r="AV532" s="13" t="s">
        <v>81</v>
      </c>
      <c r="AW532" s="13" t="s">
        <v>33</v>
      </c>
      <c r="AX532" s="13" t="s">
        <v>71</v>
      </c>
      <c r="AY532" s="238" t="s">
        <v>123</v>
      </c>
    </row>
    <row r="533" s="15" customFormat="1">
      <c r="A533" s="15"/>
      <c r="B533" s="261"/>
      <c r="C533" s="262"/>
      <c r="D533" s="229" t="s">
        <v>203</v>
      </c>
      <c r="E533" s="263" t="s">
        <v>19</v>
      </c>
      <c r="F533" s="264" t="s">
        <v>404</v>
      </c>
      <c r="G533" s="262"/>
      <c r="H533" s="265">
        <v>18</v>
      </c>
      <c r="I533" s="266"/>
      <c r="J533" s="262"/>
      <c r="K533" s="262"/>
      <c r="L533" s="267"/>
      <c r="M533" s="268"/>
      <c r="N533" s="269"/>
      <c r="O533" s="269"/>
      <c r="P533" s="269"/>
      <c r="Q533" s="269"/>
      <c r="R533" s="269"/>
      <c r="S533" s="269"/>
      <c r="T533" s="270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71" t="s">
        <v>203</v>
      </c>
      <c r="AU533" s="271" t="s">
        <v>81</v>
      </c>
      <c r="AV533" s="15" t="s">
        <v>141</v>
      </c>
      <c r="AW533" s="15" t="s">
        <v>33</v>
      </c>
      <c r="AX533" s="15" t="s">
        <v>71</v>
      </c>
      <c r="AY533" s="271" t="s">
        <v>123</v>
      </c>
    </row>
    <row r="534" s="13" customFormat="1">
      <c r="A534" s="13"/>
      <c r="B534" s="227"/>
      <c r="C534" s="228"/>
      <c r="D534" s="229" t="s">
        <v>203</v>
      </c>
      <c r="E534" s="230" t="s">
        <v>19</v>
      </c>
      <c r="F534" s="231" t="s">
        <v>934</v>
      </c>
      <c r="G534" s="228"/>
      <c r="H534" s="232">
        <v>6</v>
      </c>
      <c r="I534" s="233"/>
      <c r="J534" s="228"/>
      <c r="K534" s="228"/>
      <c r="L534" s="234"/>
      <c r="M534" s="235"/>
      <c r="N534" s="236"/>
      <c r="O534" s="236"/>
      <c r="P534" s="236"/>
      <c r="Q534" s="236"/>
      <c r="R534" s="236"/>
      <c r="S534" s="236"/>
      <c r="T534" s="237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8" t="s">
        <v>203</v>
      </c>
      <c r="AU534" s="238" t="s">
        <v>81</v>
      </c>
      <c r="AV534" s="13" t="s">
        <v>81</v>
      </c>
      <c r="AW534" s="13" t="s">
        <v>33</v>
      </c>
      <c r="AX534" s="13" t="s">
        <v>71</v>
      </c>
      <c r="AY534" s="238" t="s">
        <v>123</v>
      </c>
    </row>
    <row r="535" s="13" customFormat="1">
      <c r="A535" s="13"/>
      <c r="B535" s="227"/>
      <c r="C535" s="228"/>
      <c r="D535" s="229" t="s">
        <v>203</v>
      </c>
      <c r="E535" s="230" t="s">
        <v>19</v>
      </c>
      <c r="F535" s="231" t="s">
        <v>935</v>
      </c>
      <c r="G535" s="228"/>
      <c r="H535" s="232">
        <v>5</v>
      </c>
      <c r="I535" s="233"/>
      <c r="J535" s="228"/>
      <c r="K535" s="228"/>
      <c r="L535" s="234"/>
      <c r="M535" s="235"/>
      <c r="N535" s="236"/>
      <c r="O535" s="236"/>
      <c r="P535" s="236"/>
      <c r="Q535" s="236"/>
      <c r="R535" s="236"/>
      <c r="S535" s="236"/>
      <c r="T535" s="237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8" t="s">
        <v>203</v>
      </c>
      <c r="AU535" s="238" t="s">
        <v>81</v>
      </c>
      <c r="AV535" s="13" t="s">
        <v>81</v>
      </c>
      <c r="AW535" s="13" t="s">
        <v>33</v>
      </c>
      <c r="AX535" s="13" t="s">
        <v>71</v>
      </c>
      <c r="AY535" s="238" t="s">
        <v>123</v>
      </c>
    </row>
    <row r="536" s="13" customFormat="1">
      <c r="A536" s="13"/>
      <c r="B536" s="227"/>
      <c r="C536" s="228"/>
      <c r="D536" s="229" t="s">
        <v>203</v>
      </c>
      <c r="E536" s="230" t="s">
        <v>19</v>
      </c>
      <c r="F536" s="231" t="s">
        <v>936</v>
      </c>
      <c r="G536" s="228"/>
      <c r="H536" s="232">
        <v>8</v>
      </c>
      <c r="I536" s="233"/>
      <c r="J536" s="228"/>
      <c r="K536" s="228"/>
      <c r="L536" s="234"/>
      <c r="M536" s="235"/>
      <c r="N536" s="236"/>
      <c r="O536" s="236"/>
      <c r="P536" s="236"/>
      <c r="Q536" s="236"/>
      <c r="R536" s="236"/>
      <c r="S536" s="236"/>
      <c r="T536" s="237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8" t="s">
        <v>203</v>
      </c>
      <c r="AU536" s="238" t="s">
        <v>81</v>
      </c>
      <c r="AV536" s="13" t="s">
        <v>81</v>
      </c>
      <c r="AW536" s="13" t="s">
        <v>33</v>
      </c>
      <c r="AX536" s="13" t="s">
        <v>71</v>
      </c>
      <c r="AY536" s="238" t="s">
        <v>123</v>
      </c>
    </row>
    <row r="537" s="13" customFormat="1">
      <c r="A537" s="13"/>
      <c r="B537" s="227"/>
      <c r="C537" s="228"/>
      <c r="D537" s="229" t="s">
        <v>203</v>
      </c>
      <c r="E537" s="230" t="s">
        <v>19</v>
      </c>
      <c r="F537" s="231" t="s">
        <v>937</v>
      </c>
      <c r="G537" s="228"/>
      <c r="H537" s="232">
        <v>5</v>
      </c>
      <c r="I537" s="233"/>
      <c r="J537" s="228"/>
      <c r="K537" s="228"/>
      <c r="L537" s="234"/>
      <c r="M537" s="235"/>
      <c r="N537" s="236"/>
      <c r="O537" s="236"/>
      <c r="P537" s="236"/>
      <c r="Q537" s="236"/>
      <c r="R537" s="236"/>
      <c r="S537" s="236"/>
      <c r="T537" s="237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8" t="s">
        <v>203</v>
      </c>
      <c r="AU537" s="238" t="s">
        <v>81</v>
      </c>
      <c r="AV537" s="13" t="s">
        <v>81</v>
      </c>
      <c r="AW537" s="13" t="s">
        <v>33</v>
      </c>
      <c r="AX537" s="13" t="s">
        <v>71</v>
      </c>
      <c r="AY537" s="238" t="s">
        <v>123</v>
      </c>
    </row>
    <row r="538" s="13" customFormat="1">
      <c r="A538" s="13"/>
      <c r="B538" s="227"/>
      <c r="C538" s="228"/>
      <c r="D538" s="229" t="s">
        <v>203</v>
      </c>
      <c r="E538" s="230" t="s">
        <v>19</v>
      </c>
      <c r="F538" s="231" t="s">
        <v>938</v>
      </c>
      <c r="G538" s="228"/>
      <c r="H538" s="232">
        <v>2</v>
      </c>
      <c r="I538" s="233"/>
      <c r="J538" s="228"/>
      <c r="K538" s="228"/>
      <c r="L538" s="234"/>
      <c r="M538" s="235"/>
      <c r="N538" s="236"/>
      <c r="O538" s="236"/>
      <c r="P538" s="236"/>
      <c r="Q538" s="236"/>
      <c r="R538" s="236"/>
      <c r="S538" s="236"/>
      <c r="T538" s="237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8" t="s">
        <v>203</v>
      </c>
      <c r="AU538" s="238" t="s">
        <v>81</v>
      </c>
      <c r="AV538" s="13" t="s">
        <v>81</v>
      </c>
      <c r="AW538" s="13" t="s">
        <v>33</v>
      </c>
      <c r="AX538" s="13" t="s">
        <v>71</v>
      </c>
      <c r="AY538" s="238" t="s">
        <v>123</v>
      </c>
    </row>
    <row r="539" s="15" customFormat="1">
      <c r="A539" s="15"/>
      <c r="B539" s="261"/>
      <c r="C539" s="262"/>
      <c r="D539" s="229" t="s">
        <v>203</v>
      </c>
      <c r="E539" s="263" t="s">
        <v>19</v>
      </c>
      <c r="F539" s="264" t="s">
        <v>404</v>
      </c>
      <c r="G539" s="262"/>
      <c r="H539" s="265">
        <v>26</v>
      </c>
      <c r="I539" s="266"/>
      <c r="J539" s="262"/>
      <c r="K539" s="262"/>
      <c r="L539" s="267"/>
      <c r="M539" s="268"/>
      <c r="N539" s="269"/>
      <c r="O539" s="269"/>
      <c r="P539" s="269"/>
      <c r="Q539" s="269"/>
      <c r="R539" s="269"/>
      <c r="S539" s="269"/>
      <c r="T539" s="270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71" t="s">
        <v>203</v>
      </c>
      <c r="AU539" s="271" t="s">
        <v>81</v>
      </c>
      <c r="AV539" s="15" t="s">
        <v>141</v>
      </c>
      <c r="AW539" s="15" t="s">
        <v>33</v>
      </c>
      <c r="AX539" s="15" t="s">
        <v>71</v>
      </c>
      <c r="AY539" s="271" t="s">
        <v>123</v>
      </c>
    </row>
    <row r="540" s="14" customFormat="1">
      <c r="A540" s="14"/>
      <c r="B540" s="239"/>
      <c r="C540" s="240"/>
      <c r="D540" s="229" t="s">
        <v>203</v>
      </c>
      <c r="E540" s="241" t="s">
        <v>19</v>
      </c>
      <c r="F540" s="242" t="s">
        <v>294</v>
      </c>
      <c r="G540" s="240"/>
      <c r="H540" s="243">
        <v>44</v>
      </c>
      <c r="I540" s="244"/>
      <c r="J540" s="240"/>
      <c r="K540" s="240"/>
      <c r="L540" s="245"/>
      <c r="M540" s="246"/>
      <c r="N540" s="247"/>
      <c r="O540" s="247"/>
      <c r="P540" s="247"/>
      <c r="Q540" s="247"/>
      <c r="R540" s="247"/>
      <c r="S540" s="247"/>
      <c r="T540" s="248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9" t="s">
        <v>203</v>
      </c>
      <c r="AU540" s="249" t="s">
        <v>81</v>
      </c>
      <c r="AV540" s="14" t="s">
        <v>147</v>
      </c>
      <c r="AW540" s="14" t="s">
        <v>33</v>
      </c>
      <c r="AX540" s="14" t="s">
        <v>79</v>
      </c>
      <c r="AY540" s="249" t="s">
        <v>123</v>
      </c>
    </row>
    <row r="541" s="2" customFormat="1" ht="16.5" customHeight="1">
      <c r="A541" s="39"/>
      <c r="B541" s="40"/>
      <c r="C541" s="205" t="s">
        <v>939</v>
      </c>
      <c r="D541" s="205" t="s">
        <v>126</v>
      </c>
      <c r="E541" s="206" t="s">
        <v>940</v>
      </c>
      <c r="F541" s="207" t="s">
        <v>941</v>
      </c>
      <c r="G541" s="208" t="s">
        <v>266</v>
      </c>
      <c r="H541" s="209">
        <v>37</v>
      </c>
      <c r="I541" s="210"/>
      <c r="J541" s="211">
        <f>ROUND(I541*H541,2)</f>
        <v>0</v>
      </c>
      <c r="K541" s="207" t="s">
        <v>130</v>
      </c>
      <c r="L541" s="45"/>
      <c r="M541" s="212" t="s">
        <v>19</v>
      </c>
      <c r="N541" s="213" t="s">
        <v>42</v>
      </c>
      <c r="O541" s="85"/>
      <c r="P541" s="214">
        <f>O541*H541</f>
        <v>0</v>
      </c>
      <c r="Q541" s="214">
        <v>0.00020000000000000001</v>
      </c>
      <c r="R541" s="214">
        <f>Q541*H541</f>
        <v>0.0074000000000000003</v>
      </c>
      <c r="S541" s="214">
        <v>0</v>
      </c>
      <c r="T541" s="215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16" t="s">
        <v>279</v>
      </c>
      <c r="AT541" s="216" t="s">
        <v>126</v>
      </c>
      <c r="AU541" s="216" t="s">
        <v>81</v>
      </c>
      <c r="AY541" s="18" t="s">
        <v>123</v>
      </c>
      <c r="BE541" s="217">
        <f>IF(N541="základní",J541,0)</f>
        <v>0</v>
      </c>
      <c r="BF541" s="217">
        <f>IF(N541="snížená",J541,0)</f>
        <v>0</v>
      </c>
      <c r="BG541" s="217">
        <f>IF(N541="zákl. přenesená",J541,0)</f>
        <v>0</v>
      </c>
      <c r="BH541" s="217">
        <f>IF(N541="sníž. přenesená",J541,0)</f>
        <v>0</v>
      </c>
      <c r="BI541" s="217">
        <f>IF(N541="nulová",J541,0)</f>
        <v>0</v>
      </c>
      <c r="BJ541" s="18" t="s">
        <v>79</v>
      </c>
      <c r="BK541" s="217">
        <f>ROUND(I541*H541,2)</f>
        <v>0</v>
      </c>
      <c r="BL541" s="18" t="s">
        <v>279</v>
      </c>
      <c r="BM541" s="216" t="s">
        <v>942</v>
      </c>
    </row>
    <row r="542" s="2" customFormat="1">
      <c r="A542" s="39"/>
      <c r="B542" s="40"/>
      <c r="C542" s="41"/>
      <c r="D542" s="218" t="s">
        <v>133</v>
      </c>
      <c r="E542" s="41"/>
      <c r="F542" s="219" t="s">
        <v>943</v>
      </c>
      <c r="G542" s="41"/>
      <c r="H542" s="41"/>
      <c r="I542" s="220"/>
      <c r="J542" s="41"/>
      <c r="K542" s="41"/>
      <c r="L542" s="45"/>
      <c r="M542" s="221"/>
      <c r="N542" s="222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133</v>
      </c>
      <c r="AU542" s="18" t="s">
        <v>81</v>
      </c>
    </row>
    <row r="543" s="13" customFormat="1">
      <c r="A543" s="13"/>
      <c r="B543" s="227"/>
      <c r="C543" s="228"/>
      <c r="D543" s="229" t="s">
        <v>203</v>
      </c>
      <c r="E543" s="230" t="s">
        <v>19</v>
      </c>
      <c r="F543" s="231" t="s">
        <v>944</v>
      </c>
      <c r="G543" s="228"/>
      <c r="H543" s="232">
        <v>2</v>
      </c>
      <c r="I543" s="233"/>
      <c r="J543" s="228"/>
      <c r="K543" s="228"/>
      <c r="L543" s="234"/>
      <c r="M543" s="235"/>
      <c r="N543" s="236"/>
      <c r="O543" s="236"/>
      <c r="P543" s="236"/>
      <c r="Q543" s="236"/>
      <c r="R543" s="236"/>
      <c r="S543" s="236"/>
      <c r="T543" s="237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8" t="s">
        <v>203</v>
      </c>
      <c r="AU543" s="238" t="s">
        <v>81</v>
      </c>
      <c r="AV543" s="13" t="s">
        <v>81</v>
      </c>
      <c r="AW543" s="13" t="s">
        <v>33</v>
      </c>
      <c r="AX543" s="13" t="s">
        <v>71</v>
      </c>
      <c r="AY543" s="238" t="s">
        <v>123</v>
      </c>
    </row>
    <row r="544" s="13" customFormat="1">
      <c r="A544" s="13"/>
      <c r="B544" s="227"/>
      <c r="C544" s="228"/>
      <c r="D544" s="229" t="s">
        <v>203</v>
      </c>
      <c r="E544" s="230" t="s">
        <v>19</v>
      </c>
      <c r="F544" s="231" t="s">
        <v>945</v>
      </c>
      <c r="G544" s="228"/>
      <c r="H544" s="232">
        <v>2</v>
      </c>
      <c r="I544" s="233"/>
      <c r="J544" s="228"/>
      <c r="K544" s="228"/>
      <c r="L544" s="234"/>
      <c r="M544" s="235"/>
      <c r="N544" s="236"/>
      <c r="O544" s="236"/>
      <c r="P544" s="236"/>
      <c r="Q544" s="236"/>
      <c r="R544" s="236"/>
      <c r="S544" s="236"/>
      <c r="T544" s="237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8" t="s">
        <v>203</v>
      </c>
      <c r="AU544" s="238" t="s">
        <v>81</v>
      </c>
      <c r="AV544" s="13" t="s">
        <v>81</v>
      </c>
      <c r="AW544" s="13" t="s">
        <v>33</v>
      </c>
      <c r="AX544" s="13" t="s">
        <v>71</v>
      </c>
      <c r="AY544" s="238" t="s">
        <v>123</v>
      </c>
    </row>
    <row r="545" s="13" customFormat="1">
      <c r="A545" s="13"/>
      <c r="B545" s="227"/>
      <c r="C545" s="228"/>
      <c r="D545" s="229" t="s">
        <v>203</v>
      </c>
      <c r="E545" s="230" t="s">
        <v>19</v>
      </c>
      <c r="F545" s="231" t="s">
        <v>946</v>
      </c>
      <c r="G545" s="228"/>
      <c r="H545" s="232">
        <v>2</v>
      </c>
      <c r="I545" s="233"/>
      <c r="J545" s="228"/>
      <c r="K545" s="228"/>
      <c r="L545" s="234"/>
      <c r="M545" s="235"/>
      <c r="N545" s="236"/>
      <c r="O545" s="236"/>
      <c r="P545" s="236"/>
      <c r="Q545" s="236"/>
      <c r="R545" s="236"/>
      <c r="S545" s="236"/>
      <c r="T545" s="237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8" t="s">
        <v>203</v>
      </c>
      <c r="AU545" s="238" t="s">
        <v>81</v>
      </c>
      <c r="AV545" s="13" t="s">
        <v>81</v>
      </c>
      <c r="AW545" s="13" t="s">
        <v>33</v>
      </c>
      <c r="AX545" s="13" t="s">
        <v>71</v>
      </c>
      <c r="AY545" s="238" t="s">
        <v>123</v>
      </c>
    </row>
    <row r="546" s="13" customFormat="1">
      <c r="A546" s="13"/>
      <c r="B546" s="227"/>
      <c r="C546" s="228"/>
      <c r="D546" s="229" t="s">
        <v>203</v>
      </c>
      <c r="E546" s="230" t="s">
        <v>19</v>
      </c>
      <c r="F546" s="231" t="s">
        <v>947</v>
      </c>
      <c r="G546" s="228"/>
      <c r="H546" s="232">
        <v>4</v>
      </c>
      <c r="I546" s="233"/>
      <c r="J546" s="228"/>
      <c r="K546" s="228"/>
      <c r="L546" s="234"/>
      <c r="M546" s="235"/>
      <c r="N546" s="236"/>
      <c r="O546" s="236"/>
      <c r="P546" s="236"/>
      <c r="Q546" s="236"/>
      <c r="R546" s="236"/>
      <c r="S546" s="236"/>
      <c r="T546" s="237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8" t="s">
        <v>203</v>
      </c>
      <c r="AU546" s="238" t="s">
        <v>81</v>
      </c>
      <c r="AV546" s="13" t="s">
        <v>81</v>
      </c>
      <c r="AW546" s="13" t="s">
        <v>33</v>
      </c>
      <c r="AX546" s="13" t="s">
        <v>71</v>
      </c>
      <c r="AY546" s="238" t="s">
        <v>123</v>
      </c>
    </row>
    <row r="547" s="15" customFormat="1">
      <c r="A547" s="15"/>
      <c r="B547" s="261"/>
      <c r="C547" s="262"/>
      <c r="D547" s="229" t="s">
        <v>203</v>
      </c>
      <c r="E547" s="263" t="s">
        <v>19</v>
      </c>
      <c r="F547" s="264" t="s">
        <v>404</v>
      </c>
      <c r="G547" s="262"/>
      <c r="H547" s="265">
        <v>10</v>
      </c>
      <c r="I547" s="266"/>
      <c r="J547" s="262"/>
      <c r="K547" s="262"/>
      <c r="L547" s="267"/>
      <c r="M547" s="268"/>
      <c r="N547" s="269"/>
      <c r="O547" s="269"/>
      <c r="P547" s="269"/>
      <c r="Q547" s="269"/>
      <c r="R547" s="269"/>
      <c r="S547" s="269"/>
      <c r="T547" s="270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71" t="s">
        <v>203</v>
      </c>
      <c r="AU547" s="271" t="s">
        <v>81</v>
      </c>
      <c r="AV547" s="15" t="s">
        <v>141</v>
      </c>
      <c r="AW547" s="15" t="s">
        <v>33</v>
      </c>
      <c r="AX547" s="15" t="s">
        <v>71</v>
      </c>
      <c r="AY547" s="271" t="s">
        <v>123</v>
      </c>
    </row>
    <row r="548" s="13" customFormat="1">
      <c r="A548" s="13"/>
      <c r="B548" s="227"/>
      <c r="C548" s="228"/>
      <c r="D548" s="229" t="s">
        <v>203</v>
      </c>
      <c r="E548" s="230" t="s">
        <v>19</v>
      </c>
      <c r="F548" s="231" t="s">
        <v>934</v>
      </c>
      <c r="G548" s="228"/>
      <c r="H548" s="232">
        <v>6</v>
      </c>
      <c r="I548" s="233"/>
      <c r="J548" s="228"/>
      <c r="K548" s="228"/>
      <c r="L548" s="234"/>
      <c r="M548" s="235"/>
      <c r="N548" s="236"/>
      <c r="O548" s="236"/>
      <c r="P548" s="236"/>
      <c r="Q548" s="236"/>
      <c r="R548" s="236"/>
      <c r="S548" s="236"/>
      <c r="T548" s="237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8" t="s">
        <v>203</v>
      </c>
      <c r="AU548" s="238" t="s">
        <v>81</v>
      </c>
      <c r="AV548" s="13" t="s">
        <v>81</v>
      </c>
      <c r="AW548" s="13" t="s">
        <v>33</v>
      </c>
      <c r="AX548" s="13" t="s">
        <v>71</v>
      </c>
      <c r="AY548" s="238" t="s">
        <v>123</v>
      </c>
    </row>
    <row r="549" s="13" customFormat="1">
      <c r="A549" s="13"/>
      <c r="B549" s="227"/>
      <c r="C549" s="228"/>
      <c r="D549" s="229" t="s">
        <v>203</v>
      </c>
      <c r="E549" s="230" t="s">
        <v>19</v>
      </c>
      <c r="F549" s="231" t="s">
        <v>948</v>
      </c>
      <c r="G549" s="228"/>
      <c r="H549" s="232">
        <v>13</v>
      </c>
      <c r="I549" s="233"/>
      <c r="J549" s="228"/>
      <c r="K549" s="228"/>
      <c r="L549" s="234"/>
      <c r="M549" s="235"/>
      <c r="N549" s="236"/>
      <c r="O549" s="236"/>
      <c r="P549" s="236"/>
      <c r="Q549" s="236"/>
      <c r="R549" s="236"/>
      <c r="S549" s="236"/>
      <c r="T549" s="237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8" t="s">
        <v>203</v>
      </c>
      <c r="AU549" s="238" t="s">
        <v>81</v>
      </c>
      <c r="AV549" s="13" t="s">
        <v>81</v>
      </c>
      <c r="AW549" s="13" t="s">
        <v>33</v>
      </c>
      <c r="AX549" s="13" t="s">
        <v>71</v>
      </c>
      <c r="AY549" s="238" t="s">
        <v>123</v>
      </c>
    </row>
    <row r="550" s="13" customFormat="1">
      <c r="A550" s="13"/>
      <c r="B550" s="227"/>
      <c r="C550" s="228"/>
      <c r="D550" s="229" t="s">
        <v>203</v>
      </c>
      <c r="E550" s="230" t="s">
        <v>19</v>
      </c>
      <c r="F550" s="231" t="s">
        <v>949</v>
      </c>
      <c r="G550" s="228"/>
      <c r="H550" s="232">
        <v>6</v>
      </c>
      <c r="I550" s="233"/>
      <c r="J550" s="228"/>
      <c r="K550" s="228"/>
      <c r="L550" s="234"/>
      <c r="M550" s="235"/>
      <c r="N550" s="236"/>
      <c r="O550" s="236"/>
      <c r="P550" s="236"/>
      <c r="Q550" s="236"/>
      <c r="R550" s="236"/>
      <c r="S550" s="236"/>
      <c r="T550" s="237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8" t="s">
        <v>203</v>
      </c>
      <c r="AU550" s="238" t="s">
        <v>81</v>
      </c>
      <c r="AV550" s="13" t="s">
        <v>81</v>
      </c>
      <c r="AW550" s="13" t="s">
        <v>33</v>
      </c>
      <c r="AX550" s="13" t="s">
        <v>71</v>
      </c>
      <c r="AY550" s="238" t="s">
        <v>123</v>
      </c>
    </row>
    <row r="551" s="13" customFormat="1">
      <c r="A551" s="13"/>
      <c r="B551" s="227"/>
      <c r="C551" s="228"/>
      <c r="D551" s="229" t="s">
        <v>203</v>
      </c>
      <c r="E551" s="230" t="s">
        <v>19</v>
      </c>
      <c r="F551" s="231" t="s">
        <v>950</v>
      </c>
      <c r="G551" s="228"/>
      <c r="H551" s="232">
        <v>2</v>
      </c>
      <c r="I551" s="233"/>
      <c r="J551" s="228"/>
      <c r="K551" s="228"/>
      <c r="L551" s="234"/>
      <c r="M551" s="235"/>
      <c r="N551" s="236"/>
      <c r="O551" s="236"/>
      <c r="P551" s="236"/>
      <c r="Q551" s="236"/>
      <c r="R551" s="236"/>
      <c r="S551" s="236"/>
      <c r="T551" s="237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8" t="s">
        <v>203</v>
      </c>
      <c r="AU551" s="238" t="s">
        <v>81</v>
      </c>
      <c r="AV551" s="13" t="s">
        <v>81</v>
      </c>
      <c r="AW551" s="13" t="s">
        <v>33</v>
      </c>
      <c r="AX551" s="13" t="s">
        <v>71</v>
      </c>
      <c r="AY551" s="238" t="s">
        <v>123</v>
      </c>
    </row>
    <row r="552" s="15" customFormat="1">
      <c r="A552" s="15"/>
      <c r="B552" s="261"/>
      <c r="C552" s="262"/>
      <c r="D552" s="229" t="s">
        <v>203</v>
      </c>
      <c r="E552" s="263" t="s">
        <v>19</v>
      </c>
      <c r="F552" s="264" t="s">
        <v>404</v>
      </c>
      <c r="G552" s="262"/>
      <c r="H552" s="265">
        <v>27</v>
      </c>
      <c r="I552" s="266"/>
      <c r="J552" s="262"/>
      <c r="K552" s="262"/>
      <c r="L552" s="267"/>
      <c r="M552" s="268"/>
      <c r="N552" s="269"/>
      <c r="O552" s="269"/>
      <c r="P552" s="269"/>
      <c r="Q552" s="269"/>
      <c r="R552" s="269"/>
      <c r="S552" s="269"/>
      <c r="T552" s="270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71" t="s">
        <v>203</v>
      </c>
      <c r="AU552" s="271" t="s">
        <v>81</v>
      </c>
      <c r="AV552" s="15" t="s">
        <v>141</v>
      </c>
      <c r="AW552" s="15" t="s">
        <v>33</v>
      </c>
      <c r="AX552" s="15" t="s">
        <v>71</v>
      </c>
      <c r="AY552" s="271" t="s">
        <v>123</v>
      </c>
    </row>
    <row r="553" s="14" customFormat="1">
      <c r="A553" s="14"/>
      <c r="B553" s="239"/>
      <c r="C553" s="240"/>
      <c r="D553" s="229" t="s">
        <v>203</v>
      </c>
      <c r="E553" s="241" t="s">
        <v>19</v>
      </c>
      <c r="F553" s="242" t="s">
        <v>294</v>
      </c>
      <c r="G553" s="240"/>
      <c r="H553" s="243">
        <v>37</v>
      </c>
      <c r="I553" s="244"/>
      <c r="J553" s="240"/>
      <c r="K553" s="240"/>
      <c r="L553" s="245"/>
      <c r="M553" s="246"/>
      <c r="N553" s="247"/>
      <c r="O553" s="247"/>
      <c r="P553" s="247"/>
      <c r="Q553" s="247"/>
      <c r="R553" s="247"/>
      <c r="S553" s="247"/>
      <c r="T553" s="248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9" t="s">
        <v>203</v>
      </c>
      <c r="AU553" s="249" t="s">
        <v>81</v>
      </c>
      <c r="AV553" s="14" t="s">
        <v>147</v>
      </c>
      <c r="AW553" s="14" t="s">
        <v>33</v>
      </c>
      <c r="AX553" s="14" t="s">
        <v>79</v>
      </c>
      <c r="AY553" s="249" t="s">
        <v>123</v>
      </c>
    </row>
    <row r="554" s="2" customFormat="1" ht="16.5" customHeight="1">
      <c r="A554" s="39"/>
      <c r="B554" s="40"/>
      <c r="C554" s="205" t="s">
        <v>951</v>
      </c>
      <c r="D554" s="205" t="s">
        <v>126</v>
      </c>
      <c r="E554" s="206" t="s">
        <v>952</v>
      </c>
      <c r="F554" s="207" t="s">
        <v>953</v>
      </c>
      <c r="G554" s="208" t="s">
        <v>266</v>
      </c>
      <c r="H554" s="209">
        <v>4</v>
      </c>
      <c r="I554" s="210"/>
      <c r="J554" s="211">
        <f>ROUND(I554*H554,2)</f>
        <v>0</v>
      </c>
      <c r="K554" s="207" t="s">
        <v>130</v>
      </c>
      <c r="L554" s="45"/>
      <c r="M554" s="212" t="s">
        <v>19</v>
      </c>
      <c r="N554" s="213" t="s">
        <v>42</v>
      </c>
      <c r="O554" s="85"/>
      <c r="P554" s="214">
        <f>O554*H554</f>
        <v>0</v>
      </c>
      <c r="Q554" s="214">
        <v>0.00018000000000000001</v>
      </c>
      <c r="R554" s="214">
        <f>Q554*H554</f>
        <v>0.00072000000000000005</v>
      </c>
      <c r="S554" s="214">
        <v>0</v>
      </c>
      <c r="T554" s="215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16" t="s">
        <v>279</v>
      </c>
      <c r="AT554" s="216" t="s">
        <v>126</v>
      </c>
      <c r="AU554" s="216" t="s">
        <v>81</v>
      </c>
      <c r="AY554" s="18" t="s">
        <v>123</v>
      </c>
      <c r="BE554" s="217">
        <f>IF(N554="základní",J554,0)</f>
        <v>0</v>
      </c>
      <c r="BF554" s="217">
        <f>IF(N554="snížená",J554,0)</f>
        <v>0</v>
      </c>
      <c r="BG554" s="217">
        <f>IF(N554="zákl. přenesená",J554,0)</f>
        <v>0</v>
      </c>
      <c r="BH554" s="217">
        <f>IF(N554="sníž. přenesená",J554,0)</f>
        <v>0</v>
      </c>
      <c r="BI554" s="217">
        <f>IF(N554="nulová",J554,0)</f>
        <v>0</v>
      </c>
      <c r="BJ554" s="18" t="s">
        <v>79</v>
      </c>
      <c r="BK554" s="217">
        <f>ROUND(I554*H554,2)</f>
        <v>0</v>
      </c>
      <c r="BL554" s="18" t="s">
        <v>279</v>
      </c>
      <c r="BM554" s="216" t="s">
        <v>954</v>
      </c>
    </row>
    <row r="555" s="2" customFormat="1">
      <c r="A555" s="39"/>
      <c r="B555" s="40"/>
      <c r="C555" s="41"/>
      <c r="D555" s="218" t="s">
        <v>133</v>
      </c>
      <c r="E555" s="41"/>
      <c r="F555" s="219" t="s">
        <v>955</v>
      </c>
      <c r="G555" s="41"/>
      <c r="H555" s="41"/>
      <c r="I555" s="220"/>
      <c r="J555" s="41"/>
      <c r="K555" s="41"/>
      <c r="L555" s="45"/>
      <c r="M555" s="221"/>
      <c r="N555" s="222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133</v>
      </c>
      <c r="AU555" s="18" t="s">
        <v>81</v>
      </c>
    </row>
    <row r="556" s="2" customFormat="1" ht="16.5" customHeight="1">
      <c r="A556" s="39"/>
      <c r="B556" s="40"/>
      <c r="C556" s="205" t="s">
        <v>956</v>
      </c>
      <c r="D556" s="205" t="s">
        <v>126</v>
      </c>
      <c r="E556" s="206" t="s">
        <v>957</v>
      </c>
      <c r="F556" s="207" t="s">
        <v>958</v>
      </c>
      <c r="G556" s="208" t="s">
        <v>298</v>
      </c>
      <c r="H556" s="209">
        <v>70.900000000000006</v>
      </c>
      <c r="I556" s="210"/>
      <c r="J556" s="211">
        <f>ROUND(I556*H556,2)</f>
        <v>0</v>
      </c>
      <c r="K556" s="207" t="s">
        <v>130</v>
      </c>
      <c r="L556" s="45"/>
      <c r="M556" s="212" t="s">
        <v>19</v>
      </c>
      <c r="N556" s="213" t="s">
        <v>42</v>
      </c>
      <c r="O556" s="85"/>
      <c r="P556" s="214">
        <f>O556*H556</f>
        <v>0</v>
      </c>
      <c r="Q556" s="214">
        <v>0.00032000000000000003</v>
      </c>
      <c r="R556" s="214">
        <f>Q556*H556</f>
        <v>0.022688000000000003</v>
      </c>
      <c r="S556" s="214">
        <v>0</v>
      </c>
      <c r="T556" s="215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16" t="s">
        <v>279</v>
      </c>
      <c r="AT556" s="216" t="s">
        <v>126</v>
      </c>
      <c r="AU556" s="216" t="s">
        <v>81</v>
      </c>
      <c r="AY556" s="18" t="s">
        <v>123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8" t="s">
        <v>79</v>
      </c>
      <c r="BK556" s="217">
        <f>ROUND(I556*H556,2)</f>
        <v>0</v>
      </c>
      <c r="BL556" s="18" t="s">
        <v>279</v>
      </c>
      <c r="BM556" s="216" t="s">
        <v>959</v>
      </c>
    </row>
    <row r="557" s="2" customFormat="1">
      <c r="A557" s="39"/>
      <c r="B557" s="40"/>
      <c r="C557" s="41"/>
      <c r="D557" s="218" t="s">
        <v>133</v>
      </c>
      <c r="E557" s="41"/>
      <c r="F557" s="219" t="s">
        <v>960</v>
      </c>
      <c r="G557" s="41"/>
      <c r="H557" s="41"/>
      <c r="I557" s="220"/>
      <c r="J557" s="41"/>
      <c r="K557" s="41"/>
      <c r="L557" s="45"/>
      <c r="M557" s="221"/>
      <c r="N557" s="222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133</v>
      </c>
      <c r="AU557" s="18" t="s">
        <v>81</v>
      </c>
    </row>
    <row r="558" s="13" customFormat="1">
      <c r="A558" s="13"/>
      <c r="B558" s="227"/>
      <c r="C558" s="228"/>
      <c r="D558" s="229" t="s">
        <v>203</v>
      </c>
      <c r="E558" s="230" t="s">
        <v>19</v>
      </c>
      <c r="F558" s="231" t="s">
        <v>495</v>
      </c>
      <c r="G558" s="228"/>
      <c r="H558" s="232">
        <v>4.7999999999999998</v>
      </c>
      <c r="I558" s="233"/>
      <c r="J558" s="228"/>
      <c r="K558" s="228"/>
      <c r="L558" s="234"/>
      <c r="M558" s="235"/>
      <c r="N558" s="236"/>
      <c r="O558" s="236"/>
      <c r="P558" s="236"/>
      <c r="Q558" s="236"/>
      <c r="R558" s="236"/>
      <c r="S558" s="236"/>
      <c r="T558" s="237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8" t="s">
        <v>203</v>
      </c>
      <c r="AU558" s="238" t="s">
        <v>81</v>
      </c>
      <c r="AV558" s="13" t="s">
        <v>81</v>
      </c>
      <c r="AW558" s="13" t="s">
        <v>33</v>
      </c>
      <c r="AX558" s="13" t="s">
        <v>71</v>
      </c>
      <c r="AY558" s="238" t="s">
        <v>123</v>
      </c>
    </row>
    <row r="559" s="13" customFormat="1">
      <c r="A559" s="13"/>
      <c r="B559" s="227"/>
      <c r="C559" s="228"/>
      <c r="D559" s="229" t="s">
        <v>203</v>
      </c>
      <c r="E559" s="230" t="s">
        <v>19</v>
      </c>
      <c r="F559" s="231" t="s">
        <v>496</v>
      </c>
      <c r="G559" s="228"/>
      <c r="H559" s="232">
        <v>8.5</v>
      </c>
      <c r="I559" s="233"/>
      <c r="J559" s="228"/>
      <c r="K559" s="228"/>
      <c r="L559" s="234"/>
      <c r="M559" s="235"/>
      <c r="N559" s="236"/>
      <c r="O559" s="236"/>
      <c r="P559" s="236"/>
      <c r="Q559" s="236"/>
      <c r="R559" s="236"/>
      <c r="S559" s="236"/>
      <c r="T559" s="237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8" t="s">
        <v>203</v>
      </c>
      <c r="AU559" s="238" t="s">
        <v>81</v>
      </c>
      <c r="AV559" s="13" t="s">
        <v>81</v>
      </c>
      <c r="AW559" s="13" t="s">
        <v>33</v>
      </c>
      <c r="AX559" s="13" t="s">
        <v>71</v>
      </c>
      <c r="AY559" s="238" t="s">
        <v>123</v>
      </c>
    </row>
    <row r="560" s="13" customFormat="1">
      <c r="A560" s="13"/>
      <c r="B560" s="227"/>
      <c r="C560" s="228"/>
      <c r="D560" s="229" t="s">
        <v>203</v>
      </c>
      <c r="E560" s="230" t="s">
        <v>19</v>
      </c>
      <c r="F560" s="231" t="s">
        <v>497</v>
      </c>
      <c r="G560" s="228"/>
      <c r="H560" s="232">
        <v>9.4000000000000004</v>
      </c>
      <c r="I560" s="233"/>
      <c r="J560" s="228"/>
      <c r="K560" s="228"/>
      <c r="L560" s="234"/>
      <c r="M560" s="235"/>
      <c r="N560" s="236"/>
      <c r="O560" s="236"/>
      <c r="P560" s="236"/>
      <c r="Q560" s="236"/>
      <c r="R560" s="236"/>
      <c r="S560" s="236"/>
      <c r="T560" s="237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8" t="s">
        <v>203</v>
      </c>
      <c r="AU560" s="238" t="s">
        <v>81</v>
      </c>
      <c r="AV560" s="13" t="s">
        <v>81</v>
      </c>
      <c r="AW560" s="13" t="s">
        <v>33</v>
      </c>
      <c r="AX560" s="13" t="s">
        <v>71</v>
      </c>
      <c r="AY560" s="238" t="s">
        <v>123</v>
      </c>
    </row>
    <row r="561" s="13" customFormat="1">
      <c r="A561" s="13"/>
      <c r="B561" s="227"/>
      <c r="C561" s="228"/>
      <c r="D561" s="229" t="s">
        <v>203</v>
      </c>
      <c r="E561" s="230" t="s">
        <v>19</v>
      </c>
      <c r="F561" s="231" t="s">
        <v>498</v>
      </c>
      <c r="G561" s="228"/>
      <c r="H561" s="232">
        <v>5</v>
      </c>
      <c r="I561" s="233"/>
      <c r="J561" s="228"/>
      <c r="K561" s="228"/>
      <c r="L561" s="234"/>
      <c r="M561" s="235"/>
      <c r="N561" s="236"/>
      <c r="O561" s="236"/>
      <c r="P561" s="236"/>
      <c r="Q561" s="236"/>
      <c r="R561" s="236"/>
      <c r="S561" s="236"/>
      <c r="T561" s="237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8" t="s">
        <v>203</v>
      </c>
      <c r="AU561" s="238" t="s">
        <v>81</v>
      </c>
      <c r="AV561" s="13" t="s">
        <v>81</v>
      </c>
      <c r="AW561" s="13" t="s">
        <v>33</v>
      </c>
      <c r="AX561" s="13" t="s">
        <v>71</v>
      </c>
      <c r="AY561" s="238" t="s">
        <v>123</v>
      </c>
    </row>
    <row r="562" s="13" customFormat="1">
      <c r="A562" s="13"/>
      <c r="B562" s="227"/>
      <c r="C562" s="228"/>
      <c r="D562" s="229" t="s">
        <v>203</v>
      </c>
      <c r="E562" s="230" t="s">
        <v>19</v>
      </c>
      <c r="F562" s="231" t="s">
        <v>499</v>
      </c>
      <c r="G562" s="228"/>
      <c r="H562" s="232">
        <v>5</v>
      </c>
      <c r="I562" s="233"/>
      <c r="J562" s="228"/>
      <c r="K562" s="228"/>
      <c r="L562" s="234"/>
      <c r="M562" s="235"/>
      <c r="N562" s="236"/>
      <c r="O562" s="236"/>
      <c r="P562" s="236"/>
      <c r="Q562" s="236"/>
      <c r="R562" s="236"/>
      <c r="S562" s="236"/>
      <c r="T562" s="237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8" t="s">
        <v>203</v>
      </c>
      <c r="AU562" s="238" t="s">
        <v>81</v>
      </c>
      <c r="AV562" s="13" t="s">
        <v>81</v>
      </c>
      <c r="AW562" s="13" t="s">
        <v>33</v>
      </c>
      <c r="AX562" s="13" t="s">
        <v>71</v>
      </c>
      <c r="AY562" s="238" t="s">
        <v>123</v>
      </c>
    </row>
    <row r="563" s="13" customFormat="1">
      <c r="A563" s="13"/>
      <c r="B563" s="227"/>
      <c r="C563" s="228"/>
      <c r="D563" s="229" t="s">
        <v>203</v>
      </c>
      <c r="E563" s="230" t="s">
        <v>19</v>
      </c>
      <c r="F563" s="231" t="s">
        <v>500</v>
      </c>
      <c r="G563" s="228"/>
      <c r="H563" s="232">
        <v>5.0999999999999996</v>
      </c>
      <c r="I563" s="233"/>
      <c r="J563" s="228"/>
      <c r="K563" s="228"/>
      <c r="L563" s="234"/>
      <c r="M563" s="235"/>
      <c r="N563" s="236"/>
      <c r="O563" s="236"/>
      <c r="P563" s="236"/>
      <c r="Q563" s="236"/>
      <c r="R563" s="236"/>
      <c r="S563" s="236"/>
      <c r="T563" s="237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8" t="s">
        <v>203</v>
      </c>
      <c r="AU563" s="238" t="s">
        <v>81</v>
      </c>
      <c r="AV563" s="13" t="s">
        <v>81</v>
      </c>
      <c r="AW563" s="13" t="s">
        <v>33</v>
      </c>
      <c r="AX563" s="13" t="s">
        <v>71</v>
      </c>
      <c r="AY563" s="238" t="s">
        <v>123</v>
      </c>
    </row>
    <row r="564" s="13" customFormat="1">
      <c r="A564" s="13"/>
      <c r="B564" s="227"/>
      <c r="C564" s="228"/>
      <c r="D564" s="229" t="s">
        <v>203</v>
      </c>
      <c r="E564" s="230" t="s">
        <v>19</v>
      </c>
      <c r="F564" s="231" t="s">
        <v>501</v>
      </c>
      <c r="G564" s="228"/>
      <c r="H564" s="232">
        <v>18.899999999999999</v>
      </c>
      <c r="I564" s="233"/>
      <c r="J564" s="228"/>
      <c r="K564" s="228"/>
      <c r="L564" s="234"/>
      <c r="M564" s="235"/>
      <c r="N564" s="236"/>
      <c r="O564" s="236"/>
      <c r="P564" s="236"/>
      <c r="Q564" s="236"/>
      <c r="R564" s="236"/>
      <c r="S564" s="236"/>
      <c r="T564" s="237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8" t="s">
        <v>203</v>
      </c>
      <c r="AU564" s="238" t="s">
        <v>81</v>
      </c>
      <c r="AV564" s="13" t="s">
        <v>81</v>
      </c>
      <c r="AW564" s="13" t="s">
        <v>33</v>
      </c>
      <c r="AX564" s="13" t="s">
        <v>71</v>
      </c>
      <c r="AY564" s="238" t="s">
        <v>123</v>
      </c>
    </row>
    <row r="565" s="13" customFormat="1">
      <c r="A565" s="13"/>
      <c r="B565" s="227"/>
      <c r="C565" s="228"/>
      <c r="D565" s="229" t="s">
        <v>203</v>
      </c>
      <c r="E565" s="230" t="s">
        <v>19</v>
      </c>
      <c r="F565" s="231" t="s">
        <v>502</v>
      </c>
      <c r="G565" s="228"/>
      <c r="H565" s="232">
        <v>8.3000000000000007</v>
      </c>
      <c r="I565" s="233"/>
      <c r="J565" s="228"/>
      <c r="K565" s="228"/>
      <c r="L565" s="234"/>
      <c r="M565" s="235"/>
      <c r="N565" s="236"/>
      <c r="O565" s="236"/>
      <c r="P565" s="236"/>
      <c r="Q565" s="236"/>
      <c r="R565" s="236"/>
      <c r="S565" s="236"/>
      <c r="T565" s="237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8" t="s">
        <v>203</v>
      </c>
      <c r="AU565" s="238" t="s">
        <v>81</v>
      </c>
      <c r="AV565" s="13" t="s">
        <v>81</v>
      </c>
      <c r="AW565" s="13" t="s">
        <v>33</v>
      </c>
      <c r="AX565" s="13" t="s">
        <v>71</v>
      </c>
      <c r="AY565" s="238" t="s">
        <v>123</v>
      </c>
    </row>
    <row r="566" s="13" customFormat="1">
      <c r="A566" s="13"/>
      <c r="B566" s="227"/>
      <c r="C566" s="228"/>
      <c r="D566" s="229" t="s">
        <v>203</v>
      </c>
      <c r="E566" s="230" t="s">
        <v>19</v>
      </c>
      <c r="F566" s="231" t="s">
        <v>503</v>
      </c>
      <c r="G566" s="228"/>
      <c r="H566" s="232">
        <v>5.9000000000000004</v>
      </c>
      <c r="I566" s="233"/>
      <c r="J566" s="228"/>
      <c r="K566" s="228"/>
      <c r="L566" s="234"/>
      <c r="M566" s="235"/>
      <c r="N566" s="236"/>
      <c r="O566" s="236"/>
      <c r="P566" s="236"/>
      <c r="Q566" s="236"/>
      <c r="R566" s="236"/>
      <c r="S566" s="236"/>
      <c r="T566" s="237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8" t="s">
        <v>203</v>
      </c>
      <c r="AU566" s="238" t="s">
        <v>81</v>
      </c>
      <c r="AV566" s="13" t="s">
        <v>81</v>
      </c>
      <c r="AW566" s="13" t="s">
        <v>33</v>
      </c>
      <c r="AX566" s="13" t="s">
        <v>71</v>
      </c>
      <c r="AY566" s="238" t="s">
        <v>123</v>
      </c>
    </row>
    <row r="567" s="14" customFormat="1">
      <c r="A567" s="14"/>
      <c r="B567" s="239"/>
      <c r="C567" s="240"/>
      <c r="D567" s="229" t="s">
        <v>203</v>
      </c>
      <c r="E567" s="241" t="s">
        <v>19</v>
      </c>
      <c r="F567" s="242" t="s">
        <v>294</v>
      </c>
      <c r="G567" s="240"/>
      <c r="H567" s="243">
        <v>70.900000000000006</v>
      </c>
      <c r="I567" s="244"/>
      <c r="J567" s="240"/>
      <c r="K567" s="240"/>
      <c r="L567" s="245"/>
      <c r="M567" s="246"/>
      <c r="N567" s="247"/>
      <c r="O567" s="247"/>
      <c r="P567" s="247"/>
      <c r="Q567" s="247"/>
      <c r="R567" s="247"/>
      <c r="S567" s="247"/>
      <c r="T567" s="248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9" t="s">
        <v>203</v>
      </c>
      <c r="AU567" s="249" t="s">
        <v>81</v>
      </c>
      <c r="AV567" s="14" t="s">
        <v>147</v>
      </c>
      <c r="AW567" s="14" t="s">
        <v>33</v>
      </c>
      <c r="AX567" s="14" t="s">
        <v>79</v>
      </c>
      <c r="AY567" s="249" t="s">
        <v>123</v>
      </c>
    </row>
    <row r="568" s="2" customFormat="1" ht="24.15" customHeight="1">
      <c r="A568" s="39"/>
      <c r="B568" s="40"/>
      <c r="C568" s="205" t="s">
        <v>961</v>
      </c>
      <c r="D568" s="205" t="s">
        <v>126</v>
      </c>
      <c r="E568" s="206" t="s">
        <v>962</v>
      </c>
      <c r="F568" s="207" t="s">
        <v>963</v>
      </c>
      <c r="G568" s="208" t="s">
        <v>224</v>
      </c>
      <c r="H568" s="209">
        <v>1.5740000000000001</v>
      </c>
      <c r="I568" s="210"/>
      <c r="J568" s="211">
        <f>ROUND(I568*H568,2)</f>
        <v>0</v>
      </c>
      <c r="K568" s="207" t="s">
        <v>130</v>
      </c>
      <c r="L568" s="45"/>
      <c r="M568" s="212" t="s">
        <v>19</v>
      </c>
      <c r="N568" s="213" t="s">
        <v>42</v>
      </c>
      <c r="O568" s="85"/>
      <c r="P568" s="214">
        <f>O568*H568</f>
        <v>0</v>
      </c>
      <c r="Q568" s="214">
        <v>0</v>
      </c>
      <c r="R568" s="214">
        <f>Q568*H568</f>
        <v>0</v>
      </c>
      <c r="S568" s="214">
        <v>0</v>
      </c>
      <c r="T568" s="215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16" t="s">
        <v>279</v>
      </c>
      <c r="AT568" s="216" t="s">
        <v>126</v>
      </c>
      <c r="AU568" s="216" t="s">
        <v>81</v>
      </c>
      <c r="AY568" s="18" t="s">
        <v>123</v>
      </c>
      <c r="BE568" s="217">
        <f>IF(N568="základní",J568,0)</f>
        <v>0</v>
      </c>
      <c r="BF568" s="217">
        <f>IF(N568="snížená",J568,0)</f>
        <v>0</v>
      </c>
      <c r="BG568" s="217">
        <f>IF(N568="zákl. přenesená",J568,0)</f>
        <v>0</v>
      </c>
      <c r="BH568" s="217">
        <f>IF(N568="sníž. přenesená",J568,0)</f>
        <v>0</v>
      </c>
      <c r="BI568" s="217">
        <f>IF(N568="nulová",J568,0)</f>
        <v>0</v>
      </c>
      <c r="BJ568" s="18" t="s">
        <v>79</v>
      </c>
      <c r="BK568" s="217">
        <f>ROUND(I568*H568,2)</f>
        <v>0</v>
      </c>
      <c r="BL568" s="18" t="s">
        <v>279</v>
      </c>
      <c r="BM568" s="216" t="s">
        <v>964</v>
      </c>
    </row>
    <row r="569" s="2" customFormat="1">
      <c r="A569" s="39"/>
      <c r="B569" s="40"/>
      <c r="C569" s="41"/>
      <c r="D569" s="218" t="s">
        <v>133</v>
      </c>
      <c r="E569" s="41"/>
      <c r="F569" s="219" t="s">
        <v>965</v>
      </c>
      <c r="G569" s="41"/>
      <c r="H569" s="41"/>
      <c r="I569" s="220"/>
      <c r="J569" s="41"/>
      <c r="K569" s="41"/>
      <c r="L569" s="45"/>
      <c r="M569" s="221"/>
      <c r="N569" s="222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133</v>
      </c>
      <c r="AU569" s="18" t="s">
        <v>81</v>
      </c>
    </row>
    <row r="570" s="2" customFormat="1" ht="24.15" customHeight="1">
      <c r="A570" s="39"/>
      <c r="B570" s="40"/>
      <c r="C570" s="205" t="s">
        <v>966</v>
      </c>
      <c r="D570" s="205" t="s">
        <v>126</v>
      </c>
      <c r="E570" s="206" t="s">
        <v>967</v>
      </c>
      <c r="F570" s="207" t="s">
        <v>968</v>
      </c>
      <c r="G570" s="208" t="s">
        <v>224</v>
      </c>
      <c r="H570" s="209">
        <v>1.5740000000000001</v>
      </c>
      <c r="I570" s="210"/>
      <c r="J570" s="211">
        <f>ROUND(I570*H570,2)</f>
        <v>0</v>
      </c>
      <c r="K570" s="207" t="s">
        <v>130</v>
      </c>
      <c r="L570" s="45"/>
      <c r="M570" s="212" t="s">
        <v>19</v>
      </c>
      <c r="N570" s="213" t="s">
        <v>42</v>
      </c>
      <c r="O570" s="85"/>
      <c r="P570" s="214">
        <f>O570*H570</f>
        <v>0</v>
      </c>
      <c r="Q570" s="214">
        <v>0</v>
      </c>
      <c r="R570" s="214">
        <f>Q570*H570</f>
        <v>0</v>
      </c>
      <c r="S570" s="214">
        <v>0</v>
      </c>
      <c r="T570" s="215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16" t="s">
        <v>279</v>
      </c>
      <c r="AT570" s="216" t="s">
        <v>126</v>
      </c>
      <c r="AU570" s="216" t="s">
        <v>81</v>
      </c>
      <c r="AY570" s="18" t="s">
        <v>123</v>
      </c>
      <c r="BE570" s="217">
        <f>IF(N570="základní",J570,0)</f>
        <v>0</v>
      </c>
      <c r="BF570" s="217">
        <f>IF(N570="snížená",J570,0)</f>
        <v>0</v>
      </c>
      <c r="BG570" s="217">
        <f>IF(N570="zákl. přenesená",J570,0)</f>
        <v>0</v>
      </c>
      <c r="BH570" s="217">
        <f>IF(N570="sníž. přenesená",J570,0)</f>
        <v>0</v>
      </c>
      <c r="BI570" s="217">
        <f>IF(N570="nulová",J570,0)</f>
        <v>0</v>
      </c>
      <c r="BJ570" s="18" t="s">
        <v>79</v>
      </c>
      <c r="BK570" s="217">
        <f>ROUND(I570*H570,2)</f>
        <v>0</v>
      </c>
      <c r="BL570" s="18" t="s">
        <v>279</v>
      </c>
      <c r="BM570" s="216" t="s">
        <v>969</v>
      </c>
    </row>
    <row r="571" s="2" customFormat="1">
      <c r="A571" s="39"/>
      <c r="B571" s="40"/>
      <c r="C571" s="41"/>
      <c r="D571" s="218" t="s">
        <v>133</v>
      </c>
      <c r="E571" s="41"/>
      <c r="F571" s="219" t="s">
        <v>970</v>
      </c>
      <c r="G571" s="41"/>
      <c r="H571" s="41"/>
      <c r="I571" s="220"/>
      <c r="J571" s="41"/>
      <c r="K571" s="41"/>
      <c r="L571" s="45"/>
      <c r="M571" s="221"/>
      <c r="N571" s="222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133</v>
      </c>
      <c r="AU571" s="18" t="s">
        <v>81</v>
      </c>
    </row>
    <row r="572" s="12" customFormat="1" ht="22.8" customHeight="1">
      <c r="A572" s="12"/>
      <c r="B572" s="189"/>
      <c r="C572" s="190"/>
      <c r="D572" s="191" t="s">
        <v>70</v>
      </c>
      <c r="E572" s="203" t="s">
        <v>971</v>
      </c>
      <c r="F572" s="203" t="s">
        <v>972</v>
      </c>
      <c r="G572" s="190"/>
      <c r="H572" s="190"/>
      <c r="I572" s="193"/>
      <c r="J572" s="204">
        <f>BK572</f>
        <v>0</v>
      </c>
      <c r="K572" s="190"/>
      <c r="L572" s="195"/>
      <c r="M572" s="196"/>
      <c r="N572" s="197"/>
      <c r="O572" s="197"/>
      <c r="P572" s="198">
        <f>SUM(P573:P630)</f>
        <v>0</v>
      </c>
      <c r="Q572" s="197"/>
      <c r="R572" s="198">
        <f>SUM(R573:R630)</f>
        <v>0.84568119999999991</v>
      </c>
      <c r="S572" s="197"/>
      <c r="T572" s="199">
        <f>SUM(T573:T630)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00" t="s">
        <v>81</v>
      </c>
      <c r="AT572" s="201" t="s">
        <v>70</v>
      </c>
      <c r="AU572" s="201" t="s">
        <v>79</v>
      </c>
      <c r="AY572" s="200" t="s">
        <v>123</v>
      </c>
      <c r="BK572" s="202">
        <f>SUM(BK573:BK630)</f>
        <v>0</v>
      </c>
    </row>
    <row r="573" s="2" customFormat="1" ht="16.5" customHeight="1">
      <c r="A573" s="39"/>
      <c r="B573" s="40"/>
      <c r="C573" s="205" t="s">
        <v>973</v>
      </c>
      <c r="D573" s="205" t="s">
        <v>126</v>
      </c>
      <c r="E573" s="206" t="s">
        <v>974</v>
      </c>
      <c r="F573" s="207" t="s">
        <v>975</v>
      </c>
      <c r="G573" s="208" t="s">
        <v>230</v>
      </c>
      <c r="H573" s="209">
        <v>48.109999999999999</v>
      </c>
      <c r="I573" s="210"/>
      <c r="J573" s="211">
        <f>ROUND(I573*H573,2)</f>
        <v>0</v>
      </c>
      <c r="K573" s="207" t="s">
        <v>130</v>
      </c>
      <c r="L573" s="45"/>
      <c r="M573" s="212" t="s">
        <v>19</v>
      </c>
      <c r="N573" s="213" t="s">
        <v>42</v>
      </c>
      <c r="O573" s="85"/>
      <c r="P573" s="214">
        <f>O573*H573</f>
        <v>0</v>
      </c>
      <c r="Q573" s="214">
        <v>0</v>
      </c>
      <c r="R573" s="214">
        <f>Q573*H573</f>
        <v>0</v>
      </c>
      <c r="S573" s="214">
        <v>0</v>
      </c>
      <c r="T573" s="215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16" t="s">
        <v>279</v>
      </c>
      <c r="AT573" s="216" t="s">
        <v>126</v>
      </c>
      <c r="AU573" s="216" t="s">
        <v>81</v>
      </c>
      <c r="AY573" s="18" t="s">
        <v>123</v>
      </c>
      <c r="BE573" s="217">
        <f>IF(N573="základní",J573,0)</f>
        <v>0</v>
      </c>
      <c r="BF573" s="217">
        <f>IF(N573="snížená",J573,0)</f>
        <v>0</v>
      </c>
      <c r="BG573" s="217">
        <f>IF(N573="zákl. přenesená",J573,0)</f>
        <v>0</v>
      </c>
      <c r="BH573" s="217">
        <f>IF(N573="sníž. přenesená",J573,0)</f>
        <v>0</v>
      </c>
      <c r="BI573" s="217">
        <f>IF(N573="nulová",J573,0)</f>
        <v>0</v>
      </c>
      <c r="BJ573" s="18" t="s">
        <v>79</v>
      </c>
      <c r="BK573" s="217">
        <f>ROUND(I573*H573,2)</f>
        <v>0</v>
      </c>
      <c r="BL573" s="18" t="s">
        <v>279</v>
      </c>
      <c r="BM573" s="216" t="s">
        <v>976</v>
      </c>
    </row>
    <row r="574" s="2" customFormat="1">
      <c r="A574" s="39"/>
      <c r="B574" s="40"/>
      <c r="C574" s="41"/>
      <c r="D574" s="218" t="s">
        <v>133</v>
      </c>
      <c r="E574" s="41"/>
      <c r="F574" s="219" t="s">
        <v>977</v>
      </c>
      <c r="G574" s="41"/>
      <c r="H574" s="41"/>
      <c r="I574" s="220"/>
      <c r="J574" s="41"/>
      <c r="K574" s="41"/>
      <c r="L574" s="45"/>
      <c r="M574" s="221"/>
      <c r="N574" s="222"/>
      <c r="O574" s="85"/>
      <c r="P574" s="85"/>
      <c r="Q574" s="85"/>
      <c r="R574" s="85"/>
      <c r="S574" s="85"/>
      <c r="T574" s="86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133</v>
      </c>
      <c r="AU574" s="18" t="s">
        <v>81</v>
      </c>
    </row>
    <row r="575" s="13" customFormat="1">
      <c r="A575" s="13"/>
      <c r="B575" s="227"/>
      <c r="C575" s="228"/>
      <c r="D575" s="229" t="s">
        <v>203</v>
      </c>
      <c r="E575" s="230" t="s">
        <v>19</v>
      </c>
      <c r="F575" s="231" t="s">
        <v>978</v>
      </c>
      <c r="G575" s="228"/>
      <c r="H575" s="232">
        <v>10.99</v>
      </c>
      <c r="I575" s="233"/>
      <c r="J575" s="228"/>
      <c r="K575" s="228"/>
      <c r="L575" s="234"/>
      <c r="M575" s="235"/>
      <c r="N575" s="236"/>
      <c r="O575" s="236"/>
      <c r="P575" s="236"/>
      <c r="Q575" s="236"/>
      <c r="R575" s="236"/>
      <c r="S575" s="236"/>
      <c r="T575" s="237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8" t="s">
        <v>203</v>
      </c>
      <c r="AU575" s="238" t="s">
        <v>81</v>
      </c>
      <c r="AV575" s="13" t="s">
        <v>81</v>
      </c>
      <c r="AW575" s="13" t="s">
        <v>33</v>
      </c>
      <c r="AX575" s="13" t="s">
        <v>71</v>
      </c>
      <c r="AY575" s="238" t="s">
        <v>123</v>
      </c>
    </row>
    <row r="576" s="13" customFormat="1">
      <c r="A576" s="13"/>
      <c r="B576" s="227"/>
      <c r="C576" s="228"/>
      <c r="D576" s="229" t="s">
        <v>203</v>
      </c>
      <c r="E576" s="230" t="s">
        <v>19</v>
      </c>
      <c r="F576" s="231" t="s">
        <v>979</v>
      </c>
      <c r="G576" s="228"/>
      <c r="H576" s="232">
        <v>10.99</v>
      </c>
      <c r="I576" s="233"/>
      <c r="J576" s="228"/>
      <c r="K576" s="228"/>
      <c r="L576" s="234"/>
      <c r="M576" s="235"/>
      <c r="N576" s="236"/>
      <c r="O576" s="236"/>
      <c r="P576" s="236"/>
      <c r="Q576" s="236"/>
      <c r="R576" s="236"/>
      <c r="S576" s="236"/>
      <c r="T576" s="237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8" t="s">
        <v>203</v>
      </c>
      <c r="AU576" s="238" t="s">
        <v>81</v>
      </c>
      <c r="AV576" s="13" t="s">
        <v>81</v>
      </c>
      <c r="AW576" s="13" t="s">
        <v>33</v>
      </c>
      <c r="AX576" s="13" t="s">
        <v>71</v>
      </c>
      <c r="AY576" s="238" t="s">
        <v>123</v>
      </c>
    </row>
    <row r="577" s="13" customFormat="1">
      <c r="A577" s="13"/>
      <c r="B577" s="227"/>
      <c r="C577" s="228"/>
      <c r="D577" s="229" t="s">
        <v>203</v>
      </c>
      <c r="E577" s="230" t="s">
        <v>19</v>
      </c>
      <c r="F577" s="231" t="s">
        <v>980</v>
      </c>
      <c r="G577" s="228"/>
      <c r="H577" s="232">
        <v>11.210000000000001</v>
      </c>
      <c r="I577" s="233"/>
      <c r="J577" s="228"/>
      <c r="K577" s="228"/>
      <c r="L577" s="234"/>
      <c r="M577" s="235"/>
      <c r="N577" s="236"/>
      <c r="O577" s="236"/>
      <c r="P577" s="236"/>
      <c r="Q577" s="236"/>
      <c r="R577" s="236"/>
      <c r="S577" s="236"/>
      <c r="T577" s="237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8" t="s">
        <v>203</v>
      </c>
      <c r="AU577" s="238" t="s">
        <v>81</v>
      </c>
      <c r="AV577" s="13" t="s">
        <v>81</v>
      </c>
      <c r="AW577" s="13" t="s">
        <v>33</v>
      </c>
      <c r="AX577" s="13" t="s">
        <v>71</v>
      </c>
      <c r="AY577" s="238" t="s">
        <v>123</v>
      </c>
    </row>
    <row r="578" s="13" customFormat="1">
      <c r="A578" s="13"/>
      <c r="B578" s="227"/>
      <c r="C578" s="228"/>
      <c r="D578" s="229" t="s">
        <v>203</v>
      </c>
      <c r="E578" s="230" t="s">
        <v>19</v>
      </c>
      <c r="F578" s="231" t="s">
        <v>981</v>
      </c>
      <c r="G578" s="228"/>
      <c r="H578" s="232">
        <v>12.050000000000001</v>
      </c>
      <c r="I578" s="233"/>
      <c r="J578" s="228"/>
      <c r="K578" s="228"/>
      <c r="L578" s="234"/>
      <c r="M578" s="235"/>
      <c r="N578" s="236"/>
      <c r="O578" s="236"/>
      <c r="P578" s="236"/>
      <c r="Q578" s="236"/>
      <c r="R578" s="236"/>
      <c r="S578" s="236"/>
      <c r="T578" s="237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8" t="s">
        <v>203</v>
      </c>
      <c r="AU578" s="238" t="s">
        <v>81</v>
      </c>
      <c r="AV578" s="13" t="s">
        <v>81</v>
      </c>
      <c r="AW578" s="13" t="s">
        <v>33</v>
      </c>
      <c r="AX578" s="13" t="s">
        <v>71</v>
      </c>
      <c r="AY578" s="238" t="s">
        <v>123</v>
      </c>
    </row>
    <row r="579" s="15" customFormat="1">
      <c r="A579" s="15"/>
      <c r="B579" s="261"/>
      <c r="C579" s="262"/>
      <c r="D579" s="229" t="s">
        <v>203</v>
      </c>
      <c r="E579" s="263" t="s">
        <v>19</v>
      </c>
      <c r="F579" s="264" t="s">
        <v>982</v>
      </c>
      <c r="G579" s="262"/>
      <c r="H579" s="265">
        <v>45.240000000000002</v>
      </c>
      <c r="I579" s="266"/>
      <c r="J579" s="262"/>
      <c r="K579" s="262"/>
      <c r="L579" s="267"/>
      <c r="M579" s="268"/>
      <c r="N579" s="269"/>
      <c r="O579" s="269"/>
      <c r="P579" s="269"/>
      <c r="Q579" s="269"/>
      <c r="R579" s="269"/>
      <c r="S579" s="269"/>
      <c r="T579" s="270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71" t="s">
        <v>203</v>
      </c>
      <c r="AU579" s="271" t="s">
        <v>81</v>
      </c>
      <c r="AV579" s="15" t="s">
        <v>141</v>
      </c>
      <c r="AW579" s="15" t="s">
        <v>33</v>
      </c>
      <c r="AX579" s="15" t="s">
        <v>71</v>
      </c>
      <c r="AY579" s="271" t="s">
        <v>123</v>
      </c>
    </row>
    <row r="580" s="13" customFormat="1">
      <c r="A580" s="13"/>
      <c r="B580" s="227"/>
      <c r="C580" s="228"/>
      <c r="D580" s="229" t="s">
        <v>203</v>
      </c>
      <c r="E580" s="230" t="s">
        <v>19</v>
      </c>
      <c r="F580" s="231" t="s">
        <v>983</v>
      </c>
      <c r="G580" s="228"/>
      <c r="H580" s="232">
        <v>2.8700000000000001</v>
      </c>
      <c r="I580" s="233"/>
      <c r="J580" s="228"/>
      <c r="K580" s="228"/>
      <c r="L580" s="234"/>
      <c r="M580" s="235"/>
      <c r="N580" s="236"/>
      <c r="O580" s="236"/>
      <c r="P580" s="236"/>
      <c r="Q580" s="236"/>
      <c r="R580" s="236"/>
      <c r="S580" s="236"/>
      <c r="T580" s="237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8" t="s">
        <v>203</v>
      </c>
      <c r="AU580" s="238" t="s">
        <v>81</v>
      </c>
      <c r="AV580" s="13" t="s">
        <v>81</v>
      </c>
      <c r="AW580" s="13" t="s">
        <v>33</v>
      </c>
      <c r="AX580" s="13" t="s">
        <v>71</v>
      </c>
      <c r="AY580" s="238" t="s">
        <v>123</v>
      </c>
    </row>
    <row r="581" s="15" customFormat="1">
      <c r="A581" s="15"/>
      <c r="B581" s="261"/>
      <c r="C581" s="262"/>
      <c r="D581" s="229" t="s">
        <v>203</v>
      </c>
      <c r="E581" s="263" t="s">
        <v>19</v>
      </c>
      <c r="F581" s="264" t="s">
        <v>984</v>
      </c>
      <c r="G581" s="262"/>
      <c r="H581" s="265">
        <v>2.8700000000000001</v>
      </c>
      <c r="I581" s="266"/>
      <c r="J581" s="262"/>
      <c r="K581" s="262"/>
      <c r="L581" s="267"/>
      <c r="M581" s="268"/>
      <c r="N581" s="269"/>
      <c r="O581" s="269"/>
      <c r="P581" s="269"/>
      <c r="Q581" s="269"/>
      <c r="R581" s="269"/>
      <c r="S581" s="269"/>
      <c r="T581" s="270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71" t="s">
        <v>203</v>
      </c>
      <c r="AU581" s="271" t="s">
        <v>81</v>
      </c>
      <c r="AV581" s="15" t="s">
        <v>141</v>
      </c>
      <c r="AW581" s="15" t="s">
        <v>33</v>
      </c>
      <c r="AX581" s="15" t="s">
        <v>71</v>
      </c>
      <c r="AY581" s="271" t="s">
        <v>123</v>
      </c>
    </row>
    <row r="582" s="14" customFormat="1">
      <c r="A582" s="14"/>
      <c r="B582" s="239"/>
      <c r="C582" s="240"/>
      <c r="D582" s="229" t="s">
        <v>203</v>
      </c>
      <c r="E582" s="241" t="s">
        <v>19</v>
      </c>
      <c r="F582" s="242" t="s">
        <v>294</v>
      </c>
      <c r="G582" s="240"/>
      <c r="H582" s="243">
        <v>48.109999999999999</v>
      </c>
      <c r="I582" s="244"/>
      <c r="J582" s="240"/>
      <c r="K582" s="240"/>
      <c r="L582" s="245"/>
      <c r="M582" s="246"/>
      <c r="N582" s="247"/>
      <c r="O582" s="247"/>
      <c r="P582" s="247"/>
      <c r="Q582" s="247"/>
      <c r="R582" s="247"/>
      <c r="S582" s="247"/>
      <c r="T582" s="248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9" t="s">
        <v>203</v>
      </c>
      <c r="AU582" s="249" t="s">
        <v>81</v>
      </c>
      <c r="AV582" s="14" t="s">
        <v>147</v>
      </c>
      <c r="AW582" s="14" t="s">
        <v>33</v>
      </c>
      <c r="AX582" s="14" t="s">
        <v>79</v>
      </c>
      <c r="AY582" s="249" t="s">
        <v>123</v>
      </c>
    </row>
    <row r="583" s="2" customFormat="1" ht="16.5" customHeight="1">
      <c r="A583" s="39"/>
      <c r="B583" s="40"/>
      <c r="C583" s="205" t="s">
        <v>985</v>
      </c>
      <c r="D583" s="205" t="s">
        <v>126</v>
      </c>
      <c r="E583" s="206" t="s">
        <v>986</v>
      </c>
      <c r="F583" s="207" t="s">
        <v>987</v>
      </c>
      <c r="G583" s="208" t="s">
        <v>230</v>
      </c>
      <c r="H583" s="209">
        <v>48.109999999999999</v>
      </c>
      <c r="I583" s="210"/>
      <c r="J583" s="211">
        <f>ROUND(I583*H583,2)</f>
        <v>0</v>
      </c>
      <c r="K583" s="207" t="s">
        <v>130</v>
      </c>
      <c r="L583" s="45"/>
      <c r="M583" s="212" t="s">
        <v>19</v>
      </c>
      <c r="N583" s="213" t="s">
        <v>42</v>
      </c>
      <c r="O583" s="85"/>
      <c r="P583" s="214">
        <f>O583*H583</f>
        <v>0</v>
      </c>
      <c r="Q583" s="214">
        <v>0.00029999999999999997</v>
      </c>
      <c r="R583" s="214">
        <f>Q583*H583</f>
        <v>0.014432999999999998</v>
      </c>
      <c r="S583" s="214">
        <v>0</v>
      </c>
      <c r="T583" s="215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16" t="s">
        <v>279</v>
      </c>
      <c r="AT583" s="216" t="s">
        <v>126</v>
      </c>
      <c r="AU583" s="216" t="s">
        <v>81</v>
      </c>
      <c r="AY583" s="18" t="s">
        <v>123</v>
      </c>
      <c r="BE583" s="217">
        <f>IF(N583="základní",J583,0)</f>
        <v>0</v>
      </c>
      <c r="BF583" s="217">
        <f>IF(N583="snížená",J583,0)</f>
        <v>0</v>
      </c>
      <c r="BG583" s="217">
        <f>IF(N583="zákl. přenesená",J583,0)</f>
        <v>0</v>
      </c>
      <c r="BH583" s="217">
        <f>IF(N583="sníž. přenesená",J583,0)</f>
        <v>0</v>
      </c>
      <c r="BI583" s="217">
        <f>IF(N583="nulová",J583,0)</f>
        <v>0</v>
      </c>
      <c r="BJ583" s="18" t="s">
        <v>79</v>
      </c>
      <c r="BK583" s="217">
        <f>ROUND(I583*H583,2)</f>
        <v>0</v>
      </c>
      <c r="BL583" s="18" t="s">
        <v>279</v>
      </c>
      <c r="BM583" s="216" t="s">
        <v>988</v>
      </c>
    </row>
    <row r="584" s="2" customFormat="1">
      <c r="A584" s="39"/>
      <c r="B584" s="40"/>
      <c r="C584" s="41"/>
      <c r="D584" s="218" t="s">
        <v>133</v>
      </c>
      <c r="E584" s="41"/>
      <c r="F584" s="219" t="s">
        <v>989</v>
      </c>
      <c r="G584" s="41"/>
      <c r="H584" s="41"/>
      <c r="I584" s="220"/>
      <c r="J584" s="41"/>
      <c r="K584" s="41"/>
      <c r="L584" s="45"/>
      <c r="M584" s="221"/>
      <c r="N584" s="222"/>
      <c r="O584" s="85"/>
      <c r="P584" s="85"/>
      <c r="Q584" s="85"/>
      <c r="R584" s="85"/>
      <c r="S584" s="85"/>
      <c r="T584" s="86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133</v>
      </c>
      <c r="AU584" s="18" t="s">
        <v>81</v>
      </c>
    </row>
    <row r="585" s="2" customFormat="1" ht="24.15" customHeight="1">
      <c r="A585" s="39"/>
      <c r="B585" s="40"/>
      <c r="C585" s="205" t="s">
        <v>990</v>
      </c>
      <c r="D585" s="205" t="s">
        <v>126</v>
      </c>
      <c r="E585" s="206" t="s">
        <v>991</v>
      </c>
      <c r="F585" s="207" t="s">
        <v>992</v>
      </c>
      <c r="G585" s="208" t="s">
        <v>230</v>
      </c>
      <c r="H585" s="209">
        <v>2.8700000000000001</v>
      </c>
      <c r="I585" s="210"/>
      <c r="J585" s="211">
        <f>ROUND(I585*H585,2)</f>
        <v>0</v>
      </c>
      <c r="K585" s="207" t="s">
        <v>130</v>
      </c>
      <c r="L585" s="45"/>
      <c r="M585" s="212" t="s">
        <v>19</v>
      </c>
      <c r="N585" s="213" t="s">
        <v>42</v>
      </c>
      <c r="O585" s="85"/>
      <c r="P585" s="214">
        <f>O585*H585</f>
        <v>0</v>
      </c>
      <c r="Q585" s="214">
        <v>0.0051999999999999998</v>
      </c>
      <c r="R585" s="214">
        <f>Q585*H585</f>
        <v>0.014924</v>
      </c>
      <c r="S585" s="214">
        <v>0</v>
      </c>
      <c r="T585" s="215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16" t="s">
        <v>279</v>
      </c>
      <c r="AT585" s="216" t="s">
        <v>126</v>
      </c>
      <c r="AU585" s="216" t="s">
        <v>81</v>
      </c>
      <c r="AY585" s="18" t="s">
        <v>123</v>
      </c>
      <c r="BE585" s="217">
        <f>IF(N585="základní",J585,0)</f>
        <v>0</v>
      </c>
      <c r="BF585" s="217">
        <f>IF(N585="snížená",J585,0)</f>
        <v>0</v>
      </c>
      <c r="BG585" s="217">
        <f>IF(N585="zákl. přenesená",J585,0)</f>
        <v>0</v>
      </c>
      <c r="BH585" s="217">
        <f>IF(N585="sníž. přenesená",J585,0)</f>
        <v>0</v>
      </c>
      <c r="BI585" s="217">
        <f>IF(N585="nulová",J585,0)</f>
        <v>0</v>
      </c>
      <c r="BJ585" s="18" t="s">
        <v>79</v>
      </c>
      <c r="BK585" s="217">
        <f>ROUND(I585*H585,2)</f>
        <v>0</v>
      </c>
      <c r="BL585" s="18" t="s">
        <v>279</v>
      </c>
      <c r="BM585" s="216" t="s">
        <v>993</v>
      </c>
    </row>
    <row r="586" s="2" customFormat="1">
      <c r="A586" s="39"/>
      <c r="B586" s="40"/>
      <c r="C586" s="41"/>
      <c r="D586" s="218" t="s">
        <v>133</v>
      </c>
      <c r="E586" s="41"/>
      <c r="F586" s="219" t="s">
        <v>994</v>
      </c>
      <c r="G586" s="41"/>
      <c r="H586" s="41"/>
      <c r="I586" s="220"/>
      <c r="J586" s="41"/>
      <c r="K586" s="41"/>
      <c r="L586" s="45"/>
      <c r="M586" s="221"/>
      <c r="N586" s="222"/>
      <c r="O586" s="85"/>
      <c r="P586" s="85"/>
      <c r="Q586" s="85"/>
      <c r="R586" s="85"/>
      <c r="S586" s="85"/>
      <c r="T586" s="86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133</v>
      </c>
      <c r="AU586" s="18" t="s">
        <v>81</v>
      </c>
    </row>
    <row r="587" s="13" customFormat="1">
      <c r="A587" s="13"/>
      <c r="B587" s="227"/>
      <c r="C587" s="228"/>
      <c r="D587" s="229" t="s">
        <v>203</v>
      </c>
      <c r="E587" s="230" t="s">
        <v>19</v>
      </c>
      <c r="F587" s="231" t="s">
        <v>983</v>
      </c>
      <c r="G587" s="228"/>
      <c r="H587" s="232">
        <v>2.8700000000000001</v>
      </c>
      <c r="I587" s="233"/>
      <c r="J587" s="228"/>
      <c r="K587" s="228"/>
      <c r="L587" s="234"/>
      <c r="M587" s="235"/>
      <c r="N587" s="236"/>
      <c r="O587" s="236"/>
      <c r="P587" s="236"/>
      <c r="Q587" s="236"/>
      <c r="R587" s="236"/>
      <c r="S587" s="236"/>
      <c r="T587" s="237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8" t="s">
        <v>203</v>
      </c>
      <c r="AU587" s="238" t="s">
        <v>81</v>
      </c>
      <c r="AV587" s="13" t="s">
        <v>81</v>
      </c>
      <c r="AW587" s="13" t="s">
        <v>33</v>
      </c>
      <c r="AX587" s="13" t="s">
        <v>71</v>
      </c>
      <c r="AY587" s="238" t="s">
        <v>123</v>
      </c>
    </row>
    <row r="588" s="15" customFormat="1">
      <c r="A588" s="15"/>
      <c r="B588" s="261"/>
      <c r="C588" s="262"/>
      <c r="D588" s="229" t="s">
        <v>203</v>
      </c>
      <c r="E588" s="263" t="s">
        <v>19</v>
      </c>
      <c r="F588" s="264" t="s">
        <v>984</v>
      </c>
      <c r="G588" s="262"/>
      <c r="H588" s="265">
        <v>2.8700000000000001</v>
      </c>
      <c r="I588" s="266"/>
      <c r="J588" s="262"/>
      <c r="K588" s="262"/>
      <c r="L588" s="267"/>
      <c r="M588" s="268"/>
      <c r="N588" s="269"/>
      <c r="O588" s="269"/>
      <c r="P588" s="269"/>
      <c r="Q588" s="269"/>
      <c r="R588" s="269"/>
      <c r="S588" s="269"/>
      <c r="T588" s="270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71" t="s">
        <v>203</v>
      </c>
      <c r="AU588" s="271" t="s">
        <v>81</v>
      </c>
      <c r="AV588" s="15" t="s">
        <v>141</v>
      </c>
      <c r="AW588" s="15" t="s">
        <v>33</v>
      </c>
      <c r="AX588" s="15" t="s">
        <v>79</v>
      </c>
      <c r="AY588" s="271" t="s">
        <v>123</v>
      </c>
    </row>
    <row r="589" s="2" customFormat="1" ht="16.5" customHeight="1">
      <c r="A589" s="39"/>
      <c r="B589" s="40"/>
      <c r="C589" s="250" t="s">
        <v>995</v>
      </c>
      <c r="D589" s="250" t="s">
        <v>310</v>
      </c>
      <c r="E589" s="251" t="s">
        <v>996</v>
      </c>
      <c r="F589" s="252" t="s">
        <v>997</v>
      </c>
      <c r="G589" s="253" t="s">
        <v>230</v>
      </c>
      <c r="H589" s="254">
        <v>3.157</v>
      </c>
      <c r="I589" s="255"/>
      <c r="J589" s="256">
        <f>ROUND(I589*H589,2)</f>
        <v>0</v>
      </c>
      <c r="K589" s="252" t="s">
        <v>130</v>
      </c>
      <c r="L589" s="257"/>
      <c r="M589" s="258" t="s">
        <v>19</v>
      </c>
      <c r="N589" s="259" t="s">
        <v>42</v>
      </c>
      <c r="O589" s="85"/>
      <c r="P589" s="214">
        <f>O589*H589</f>
        <v>0</v>
      </c>
      <c r="Q589" s="214">
        <v>0.0126</v>
      </c>
      <c r="R589" s="214">
        <f>Q589*H589</f>
        <v>0.0397782</v>
      </c>
      <c r="S589" s="214">
        <v>0</v>
      </c>
      <c r="T589" s="215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16" t="s">
        <v>390</v>
      </c>
      <c r="AT589" s="216" t="s">
        <v>310</v>
      </c>
      <c r="AU589" s="216" t="s">
        <v>81</v>
      </c>
      <c r="AY589" s="18" t="s">
        <v>123</v>
      </c>
      <c r="BE589" s="217">
        <f>IF(N589="základní",J589,0)</f>
        <v>0</v>
      </c>
      <c r="BF589" s="217">
        <f>IF(N589="snížená",J589,0)</f>
        <v>0</v>
      </c>
      <c r="BG589" s="217">
        <f>IF(N589="zákl. přenesená",J589,0)</f>
        <v>0</v>
      </c>
      <c r="BH589" s="217">
        <f>IF(N589="sníž. přenesená",J589,0)</f>
        <v>0</v>
      </c>
      <c r="BI589" s="217">
        <f>IF(N589="nulová",J589,0)</f>
        <v>0</v>
      </c>
      <c r="BJ589" s="18" t="s">
        <v>79</v>
      </c>
      <c r="BK589" s="217">
        <f>ROUND(I589*H589,2)</f>
        <v>0</v>
      </c>
      <c r="BL589" s="18" t="s">
        <v>279</v>
      </c>
      <c r="BM589" s="216" t="s">
        <v>998</v>
      </c>
    </row>
    <row r="590" s="13" customFormat="1">
      <c r="A590" s="13"/>
      <c r="B590" s="227"/>
      <c r="C590" s="228"/>
      <c r="D590" s="229" t="s">
        <v>203</v>
      </c>
      <c r="E590" s="228"/>
      <c r="F590" s="231" t="s">
        <v>999</v>
      </c>
      <c r="G590" s="228"/>
      <c r="H590" s="232">
        <v>3.157</v>
      </c>
      <c r="I590" s="233"/>
      <c r="J590" s="228"/>
      <c r="K590" s="228"/>
      <c r="L590" s="234"/>
      <c r="M590" s="235"/>
      <c r="N590" s="236"/>
      <c r="O590" s="236"/>
      <c r="P590" s="236"/>
      <c r="Q590" s="236"/>
      <c r="R590" s="236"/>
      <c r="S590" s="236"/>
      <c r="T590" s="237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8" t="s">
        <v>203</v>
      </c>
      <c r="AU590" s="238" t="s">
        <v>81</v>
      </c>
      <c r="AV590" s="13" t="s">
        <v>81</v>
      </c>
      <c r="AW590" s="13" t="s">
        <v>4</v>
      </c>
      <c r="AX590" s="13" t="s">
        <v>79</v>
      </c>
      <c r="AY590" s="238" t="s">
        <v>123</v>
      </c>
    </row>
    <row r="591" s="2" customFormat="1" ht="24.15" customHeight="1">
      <c r="A591" s="39"/>
      <c r="B591" s="40"/>
      <c r="C591" s="205" t="s">
        <v>1000</v>
      </c>
      <c r="D591" s="205" t="s">
        <v>126</v>
      </c>
      <c r="E591" s="206" t="s">
        <v>1001</v>
      </c>
      <c r="F591" s="207" t="s">
        <v>1002</v>
      </c>
      <c r="G591" s="208" t="s">
        <v>230</v>
      </c>
      <c r="H591" s="209">
        <v>45.240000000000002</v>
      </c>
      <c r="I591" s="210"/>
      <c r="J591" s="211">
        <f>ROUND(I591*H591,2)</f>
        <v>0</v>
      </c>
      <c r="K591" s="207" t="s">
        <v>130</v>
      </c>
      <c r="L591" s="45"/>
      <c r="M591" s="212" t="s">
        <v>19</v>
      </c>
      <c r="N591" s="213" t="s">
        <v>42</v>
      </c>
      <c r="O591" s="85"/>
      <c r="P591" s="214">
        <f>O591*H591</f>
        <v>0</v>
      </c>
      <c r="Q591" s="214">
        <v>0.0047999999999999996</v>
      </c>
      <c r="R591" s="214">
        <f>Q591*H591</f>
        <v>0.21715199999999998</v>
      </c>
      <c r="S591" s="214">
        <v>0</v>
      </c>
      <c r="T591" s="215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16" t="s">
        <v>279</v>
      </c>
      <c r="AT591" s="216" t="s">
        <v>126</v>
      </c>
      <c r="AU591" s="216" t="s">
        <v>81</v>
      </c>
      <c r="AY591" s="18" t="s">
        <v>123</v>
      </c>
      <c r="BE591" s="217">
        <f>IF(N591="základní",J591,0)</f>
        <v>0</v>
      </c>
      <c r="BF591" s="217">
        <f>IF(N591="snížená",J591,0)</f>
        <v>0</v>
      </c>
      <c r="BG591" s="217">
        <f>IF(N591="zákl. přenesená",J591,0)</f>
        <v>0</v>
      </c>
      <c r="BH591" s="217">
        <f>IF(N591="sníž. přenesená",J591,0)</f>
        <v>0</v>
      </c>
      <c r="BI591" s="217">
        <f>IF(N591="nulová",J591,0)</f>
        <v>0</v>
      </c>
      <c r="BJ591" s="18" t="s">
        <v>79</v>
      </c>
      <c r="BK591" s="217">
        <f>ROUND(I591*H591,2)</f>
        <v>0</v>
      </c>
      <c r="BL591" s="18" t="s">
        <v>279</v>
      </c>
      <c r="BM591" s="216" t="s">
        <v>1003</v>
      </c>
    </row>
    <row r="592" s="2" customFormat="1">
      <c r="A592" s="39"/>
      <c r="B592" s="40"/>
      <c r="C592" s="41"/>
      <c r="D592" s="218" t="s">
        <v>133</v>
      </c>
      <c r="E592" s="41"/>
      <c r="F592" s="219" t="s">
        <v>1004</v>
      </c>
      <c r="G592" s="41"/>
      <c r="H592" s="41"/>
      <c r="I592" s="220"/>
      <c r="J592" s="41"/>
      <c r="K592" s="41"/>
      <c r="L592" s="45"/>
      <c r="M592" s="221"/>
      <c r="N592" s="222"/>
      <c r="O592" s="85"/>
      <c r="P592" s="85"/>
      <c r="Q592" s="85"/>
      <c r="R592" s="85"/>
      <c r="S592" s="85"/>
      <c r="T592" s="86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133</v>
      </c>
      <c r="AU592" s="18" t="s">
        <v>81</v>
      </c>
    </row>
    <row r="593" s="13" customFormat="1">
      <c r="A593" s="13"/>
      <c r="B593" s="227"/>
      <c r="C593" s="228"/>
      <c r="D593" s="229" t="s">
        <v>203</v>
      </c>
      <c r="E593" s="230" t="s">
        <v>19</v>
      </c>
      <c r="F593" s="231" t="s">
        <v>978</v>
      </c>
      <c r="G593" s="228"/>
      <c r="H593" s="232">
        <v>10.99</v>
      </c>
      <c r="I593" s="233"/>
      <c r="J593" s="228"/>
      <c r="K593" s="228"/>
      <c r="L593" s="234"/>
      <c r="M593" s="235"/>
      <c r="N593" s="236"/>
      <c r="O593" s="236"/>
      <c r="P593" s="236"/>
      <c r="Q593" s="236"/>
      <c r="R593" s="236"/>
      <c r="S593" s="236"/>
      <c r="T593" s="237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8" t="s">
        <v>203</v>
      </c>
      <c r="AU593" s="238" t="s">
        <v>81</v>
      </c>
      <c r="AV593" s="13" t="s">
        <v>81</v>
      </c>
      <c r="AW593" s="13" t="s">
        <v>33</v>
      </c>
      <c r="AX593" s="13" t="s">
        <v>71</v>
      </c>
      <c r="AY593" s="238" t="s">
        <v>123</v>
      </c>
    </row>
    <row r="594" s="13" customFormat="1">
      <c r="A594" s="13"/>
      <c r="B594" s="227"/>
      <c r="C594" s="228"/>
      <c r="D594" s="229" t="s">
        <v>203</v>
      </c>
      <c r="E594" s="230" t="s">
        <v>19</v>
      </c>
      <c r="F594" s="231" t="s">
        <v>979</v>
      </c>
      <c r="G594" s="228"/>
      <c r="H594" s="232">
        <v>10.99</v>
      </c>
      <c r="I594" s="233"/>
      <c r="J594" s="228"/>
      <c r="K594" s="228"/>
      <c r="L594" s="234"/>
      <c r="M594" s="235"/>
      <c r="N594" s="236"/>
      <c r="O594" s="236"/>
      <c r="P594" s="236"/>
      <c r="Q594" s="236"/>
      <c r="R594" s="236"/>
      <c r="S594" s="236"/>
      <c r="T594" s="237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8" t="s">
        <v>203</v>
      </c>
      <c r="AU594" s="238" t="s">
        <v>81</v>
      </c>
      <c r="AV594" s="13" t="s">
        <v>81</v>
      </c>
      <c r="AW594" s="13" t="s">
        <v>33</v>
      </c>
      <c r="AX594" s="13" t="s">
        <v>71</v>
      </c>
      <c r="AY594" s="238" t="s">
        <v>123</v>
      </c>
    </row>
    <row r="595" s="13" customFormat="1">
      <c r="A595" s="13"/>
      <c r="B595" s="227"/>
      <c r="C595" s="228"/>
      <c r="D595" s="229" t="s">
        <v>203</v>
      </c>
      <c r="E595" s="230" t="s">
        <v>19</v>
      </c>
      <c r="F595" s="231" t="s">
        <v>980</v>
      </c>
      <c r="G595" s="228"/>
      <c r="H595" s="232">
        <v>11.210000000000001</v>
      </c>
      <c r="I595" s="233"/>
      <c r="J595" s="228"/>
      <c r="K595" s="228"/>
      <c r="L595" s="234"/>
      <c r="M595" s="235"/>
      <c r="N595" s="236"/>
      <c r="O595" s="236"/>
      <c r="P595" s="236"/>
      <c r="Q595" s="236"/>
      <c r="R595" s="236"/>
      <c r="S595" s="236"/>
      <c r="T595" s="237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8" t="s">
        <v>203</v>
      </c>
      <c r="AU595" s="238" t="s">
        <v>81</v>
      </c>
      <c r="AV595" s="13" t="s">
        <v>81</v>
      </c>
      <c r="AW595" s="13" t="s">
        <v>33</v>
      </c>
      <c r="AX595" s="13" t="s">
        <v>71</v>
      </c>
      <c r="AY595" s="238" t="s">
        <v>123</v>
      </c>
    </row>
    <row r="596" s="13" customFormat="1">
      <c r="A596" s="13"/>
      <c r="B596" s="227"/>
      <c r="C596" s="228"/>
      <c r="D596" s="229" t="s">
        <v>203</v>
      </c>
      <c r="E596" s="230" t="s">
        <v>19</v>
      </c>
      <c r="F596" s="231" t="s">
        <v>981</v>
      </c>
      <c r="G596" s="228"/>
      <c r="H596" s="232">
        <v>12.050000000000001</v>
      </c>
      <c r="I596" s="233"/>
      <c r="J596" s="228"/>
      <c r="K596" s="228"/>
      <c r="L596" s="234"/>
      <c r="M596" s="235"/>
      <c r="N596" s="236"/>
      <c r="O596" s="236"/>
      <c r="P596" s="236"/>
      <c r="Q596" s="236"/>
      <c r="R596" s="236"/>
      <c r="S596" s="236"/>
      <c r="T596" s="237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8" t="s">
        <v>203</v>
      </c>
      <c r="AU596" s="238" t="s">
        <v>81</v>
      </c>
      <c r="AV596" s="13" t="s">
        <v>81</v>
      </c>
      <c r="AW596" s="13" t="s">
        <v>33</v>
      </c>
      <c r="AX596" s="13" t="s">
        <v>71</v>
      </c>
      <c r="AY596" s="238" t="s">
        <v>123</v>
      </c>
    </row>
    <row r="597" s="15" customFormat="1">
      <c r="A597" s="15"/>
      <c r="B597" s="261"/>
      <c r="C597" s="262"/>
      <c r="D597" s="229" t="s">
        <v>203</v>
      </c>
      <c r="E597" s="263" t="s">
        <v>19</v>
      </c>
      <c r="F597" s="264" t="s">
        <v>982</v>
      </c>
      <c r="G597" s="262"/>
      <c r="H597" s="265">
        <v>45.240000000000002</v>
      </c>
      <c r="I597" s="266"/>
      <c r="J597" s="262"/>
      <c r="K597" s="262"/>
      <c r="L597" s="267"/>
      <c r="M597" s="268"/>
      <c r="N597" s="269"/>
      <c r="O597" s="269"/>
      <c r="P597" s="269"/>
      <c r="Q597" s="269"/>
      <c r="R597" s="269"/>
      <c r="S597" s="269"/>
      <c r="T597" s="270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71" t="s">
        <v>203</v>
      </c>
      <c r="AU597" s="271" t="s">
        <v>81</v>
      </c>
      <c r="AV597" s="15" t="s">
        <v>141</v>
      </c>
      <c r="AW597" s="15" t="s">
        <v>33</v>
      </c>
      <c r="AX597" s="15" t="s">
        <v>79</v>
      </c>
      <c r="AY597" s="271" t="s">
        <v>123</v>
      </c>
    </row>
    <row r="598" s="2" customFormat="1" ht="16.5" customHeight="1">
      <c r="A598" s="39"/>
      <c r="B598" s="40"/>
      <c r="C598" s="250" t="s">
        <v>1005</v>
      </c>
      <c r="D598" s="250" t="s">
        <v>310</v>
      </c>
      <c r="E598" s="251" t="s">
        <v>1006</v>
      </c>
      <c r="F598" s="252" t="s">
        <v>1007</v>
      </c>
      <c r="G598" s="253" t="s">
        <v>230</v>
      </c>
      <c r="H598" s="254">
        <v>45.240000000000002</v>
      </c>
      <c r="I598" s="255"/>
      <c r="J598" s="256">
        <f>ROUND(I598*H598,2)</f>
        <v>0</v>
      </c>
      <c r="K598" s="252" t="s">
        <v>130</v>
      </c>
      <c r="L598" s="257"/>
      <c r="M598" s="258" t="s">
        <v>19</v>
      </c>
      <c r="N598" s="259" t="s">
        <v>42</v>
      </c>
      <c r="O598" s="85"/>
      <c r="P598" s="214">
        <f>O598*H598</f>
        <v>0</v>
      </c>
      <c r="Q598" s="214">
        <v>0.0118</v>
      </c>
      <c r="R598" s="214">
        <f>Q598*H598</f>
        <v>0.53383199999999997</v>
      </c>
      <c r="S598" s="214">
        <v>0</v>
      </c>
      <c r="T598" s="215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16" t="s">
        <v>390</v>
      </c>
      <c r="AT598" s="216" t="s">
        <v>310</v>
      </c>
      <c r="AU598" s="216" t="s">
        <v>81</v>
      </c>
      <c r="AY598" s="18" t="s">
        <v>123</v>
      </c>
      <c r="BE598" s="217">
        <f>IF(N598="základní",J598,0)</f>
        <v>0</v>
      </c>
      <c r="BF598" s="217">
        <f>IF(N598="snížená",J598,0)</f>
        <v>0</v>
      </c>
      <c r="BG598" s="217">
        <f>IF(N598="zákl. přenesená",J598,0)</f>
        <v>0</v>
      </c>
      <c r="BH598" s="217">
        <f>IF(N598="sníž. přenesená",J598,0)</f>
        <v>0</v>
      </c>
      <c r="BI598" s="217">
        <f>IF(N598="nulová",J598,0)</f>
        <v>0</v>
      </c>
      <c r="BJ598" s="18" t="s">
        <v>79</v>
      </c>
      <c r="BK598" s="217">
        <f>ROUND(I598*H598,2)</f>
        <v>0</v>
      </c>
      <c r="BL598" s="18" t="s">
        <v>279</v>
      </c>
      <c r="BM598" s="216" t="s">
        <v>1008</v>
      </c>
    </row>
    <row r="599" s="2" customFormat="1">
      <c r="A599" s="39"/>
      <c r="B599" s="40"/>
      <c r="C599" s="41"/>
      <c r="D599" s="229" t="s">
        <v>341</v>
      </c>
      <c r="E599" s="41"/>
      <c r="F599" s="260" t="s">
        <v>1009</v>
      </c>
      <c r="G599" s="41"/>
      <c r="H599" s="41"/>
      <c r="I599" s="220"/>
      <c r="J599" s="41"/>
      <c r="K599" s="41"/>
      <c r="L599" s="45"/>
      <c r="M599" s="221"/>
      <c r="N599" s="222"/>
      <c r="O599" s="85"/>
      <c r="P599" s="85"/>
      <c r="Q599" s="85"/>
      <c r="R599" s="85"/>
      <c r="S599" s="85"/>
      <c r="T599" s="86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341</v>
      </c>
      <c r="AU599" s="18" t="s">
        <v>81</v>
      </c>
    </row>
    <row r="600" s="2" customFormat="1" ht="21.75" customHeight="1">
      <c r="A600" s="39"/>
      <c r="B600" s="40"/>
      <c r="C600" s="205" t="s">
        <v>1010</v>
      </c>
      <c r="D600" s="205" t="s">
        <v>126</v>
      </c>
      <c r="E600" s="206" t="s">
        <v>1011</v>
      </c>
      <c r="F600" s="207" t="s">
        <v>1012</v>
      </c>
      <c r="G600" s="208" t="s">
        <v>230</v>
      </c>
      <c r="H600" s="209">
        <v>2.8700000000000001</v>
      </c>
      <c r="I600" s="210"/>
      <c r="J600" s="211">
        <f>ROUND(I600*H600,2)</f>
        <v>0</v>
      </c>
      <c r="K600" s="207" t="s">
        <v>130</v>
      </c>
      <c r="L600" s="45"/>
      <c r="M600" s="212" t="s">
        <v>19</v>
      </c>
      <c r="N600" s="213" t="s">
        <v>42</v>
      </c>
      <c r="O600" s="85"/>
      <c r="P600" s="214">
        <f>O600*H600</f>
        <v>0</v>
      </c>
      <c r="Q600" s="214">
        <v>0</v>
      </c>
      <c r="R600" s="214">
        <f>Q600*H600</f>
        <v>0</v>
      </c>
      <c r="S600" s="214">
        <v>0</v>
      </c>
      <c r="T600" s="215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16" t="s">
        <v>279</v>
      </c>
      <c r="AT600" s="216" t="s">
        <v>126</v>
      </c>
      <c r="AU600" s="216" t="s">
        <v>81</v>
      </c>
      <c r="AY600" s="18" t="s">
        <v>123</v>
      </c>
      <c r="BE600" s="217">
        <f>IF(N600="základní",J600,0)</f>
        <v>0</v>
      </c>
      <c r="BF600" s="217">
        <f>IF(N600="snížená",J600,0)</f>
        <v>0</v>
      </c>
      <c r="BG600" s="217">
        <f>IF(N600="zákl. přenesená",J600,0)</f>
        <v>0</v>
      </c>
      <c r="BH600" s="217">
        <f>IF(N600="sníž. přenesená",J600,0)</f>
        <v>0</v>
      </c>
      <c r="BI600" s="217">
        <f>IF(N600="nulová",J600,0)</f>
        <v>0</v>
      </c>
      <c r="BJ600" s="18" t="s">
        <v>79</v>
      </c>
      <c r="BK600" s="217">
        <f>ROUND(I600*H600,2)</f>
        <v>0</v>
      </c>
      <c r="BL600" s="18" t="s">
        <v>279</v>
      </c>
      <c r="BM600" s="216" t="s">
        <v>1013</v>
      </c>
    </row>
    <row r="601" s="2" customFormat="1">
      <c r="A601" s="39"/>
      <c r="B601" s="40"/>
      <c r="C601" s="41"/>
      <c r="D601" s="218" t="s">
        <v>133</v>
      </c>
      <c r="E601" s="41"/>
      <c r="F601" s="219" t="s">
        <v>1014</v>
      </c>
      <c r="G601" s="41"/>
      <c r="H601" s="41"/>
      <c r="I601" s="220"/>
      <c r="J601" s="41"/>
      <c r="K601" s="41"/>
      <c r="L601" s="45"/>
      <c r="M601" s="221"/>
      <c r="N601" s="222"/>
      <c r="O601" s="85"/>
      <c r="P601" s="85"/>
      <c r="Q601" s="85"/>
      <c r="R601" s="85"/>
      <c r="S601" s="85"/>
      <c r="T601" s="86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133</v>
      </c>
      <c r="AU601" s="18" t="s">
        <v>81</v>
      </c>
    </row>
    <row r="602" s="2" customFormat="1" ht="16.5" customHeight="1">
      <c r="A602" s="39"/>
      <c r="B602" s="40"/>
      <c r="C602" s="205" t="s">
        <v>1015</v>
      </c>
      <c r="D602" s="205" t="s">
        <v>126</v>
      </c>
      <c r="E602" s="206" t="s">
        <v>1016</v>
      </c>
      <c r="F602" s="207" t="s">
        <v>1017</v>
      </c>
      <c r="G602" s="208" t="s">
        <v>298</v>
      </c>
      <c r="H602" s="209">
        <v>7.25</v>
      </c>
      <c r="I602" s="210"/>
      <c r="J602" s="211">
        <f>ROUND(I602*H602,2)</f>
        <v>0</v>
      </c>
      <c r="K602" s="207" t="s">
        <v>130</v>
      </c>
      <c r="L602" s="45"/>
      <c r="M602" s="212" t="s">
        <v>19</v>
      </c>
      <c r="N602" s="213" t="s">
        <v>42</v>
      </c>
      <c r="O602" s="85"/>
      <c r="P602" s="214">
        <f>O602*H602</f>
        <v>0</v>
      </c>
      <c r="Q602" s="214">
        <v>0.00055000000000000003</v>
      </c>
      <c r="R602" s="214">
        <f>Q602*H602</f>
        <v>0.0039875000000000006</v>
      </c>
      <c r="S602" s="214">
        <v>0</v>
      </c>
      <c r="T602" s="215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16" t="s">
        <v>279</v>
      </c>
      <c r="AT602" s="216" t="s">
        <v>126</v>
      </c>
      <c r="AU602" s="216" t="s">
        <v>81</v>
      </c>
      <c r="AY602" s="18" t="s">
        <v>123</v>
      </c>
      <c r="BE602" s="217">
        <f>IF(N602="základní",J602,0)</f>
        <v>0</v>
      </c>
      <c r="BF602" s="217">
        <f>IF(N602="snížená",J602,0)</f>
        <v>0</v>
      </c>
      <c r="BG602" s="217">
        <f>IF(N602="zákl. přenesená",J602,0)</f>
        <v>0</v>
      </c>
      <c r="BH602" s="217">
        <f>IF(N602="sníž. přenesená",J602,0)</f>
        <v>0</v>
      </c>
      <c r="BI602" s="217">
        <f>IF(N602="nulová",J602,0)</f>
        <v>0</v>
      </c>
      <c r="BJ602" s="18" t="s">
        <v>79</v>
      </c>
      <c r="BK602" s="217">
        <f>ROUND(I602*H602,2)</f>
        <v>0</v>
      </c>
      <c r="BL602" s="18" t="s">
        <v>279</v>
      </c>
      <c r="BM602" s="216" t="s">
        <v>1018</v>
      </c>
    </row>
    <row r="603" s="2" customFormat="1">
      <c r="A603" s="39"/>
      <c r="B603" s="40"/>
      <c r="C603" s="41"/>
      <c r="D603" s="218" t="s">
        <v>133</v>
      </c>
      <c r="E603" s="41"/>
      <c r="F603" s="219" t="s">
        <v>1019</v>
      </c>
      <c r="G603" s="41"/>
      <c r="H603" s="41"/>
      <c r="I603" s="220"/>
      <c r="J603" s="41"/>
      <c r="K603" s="41"/>
      <c r="L603" s="45"/>
      <c r="M603" s="221"/>
      <c r="N603" s="222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133</v>
      </c>
      <c r="AU603" s="18" t="s">
        <v>81</v>
      </c>
    </row>
    <row r="604" s="13" customFormat="1">
      <c r="A604" s="13"/>
      <c r="B604" s="227"/>
      <c r="C604" s="228"/>
      <c r="D604" s="229" t="s">
        <v>203</v>
      </c>
      <c r="E604" s="230" t="s">
        <v>19</v>
      </c>
      <c r="F604" s="231" t="s">
        <v>1020</v>
      </c>
      <c r="G604" s="228"/>
      <c r="H604" s="232">
        <v>1</v>
      </c>
      <c r="I604" s="233"/>
      <c r="J604" s="228"/>
      <c r="K604" s="228"/>
      <c r="L604" s="234"/>
      <c r="M604" s="235"/>
      <c r="N604" s="236"/>
      <c r="O604" s="236"/>
      <c r="P604" s="236"/>
      <c r="Q604" s="236"/>
      <c r="R604" s="236"/>
      <c r="S604" s="236"/>
      <c r="T604" s="237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8" t="s">
        <v>203</v>
      </c>
      <c r="AU604" s="238" t="s">
        <v>81</v>
      </c>
      <c r="AV604" s="13" t="s">
        <v>81</v>
      </c>
      <c r="AW604" s="13" t="s">
        <v>33</v>
      </c>
      <c r="AX604" s="13" t="s">
        <v>71</v>
      </c>
      <c r="AY604" s="238" t="s">
        <v>123</v>
      </c>
    </row>
    <row r="605" s="13" customFormat="1">
      <c r="A605" s="13"/>
      <c r="B605" s="227"/>
      <c r="C605" s="228"/>
      <c r="D605" s="229" t="s">
        <v>203</v>
      </c>
      <c r="E605" s="230" t="s">
        <v>19</v>
      </c>
      <c r="F605" s="231" t="s">
        <v>1021</v>
      </c>
      <c r="G605" s="228"/>
      <c r="H605" s="232">
        <v>1</v>
      </c>
      <c r="I605" s="233"/>
      <c r="J605" s="228"/>
      <c r="K605" s="228"/>
      <c r="L605" s="234"/>
      <c r="M605" s="235"/>
      <c r="N605" s="236"/>
      <c r="O605" s="236"/>
      <c r="P605" s="236"/>
      <c r="Q605" s="236"/>
      <c r="R605" s="236"/>
      <c r="S605" s="236"/>
      <c r="T605" s="237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8" t="s">
        <v>203</v>
      </c>
      <c r="AU605" s="238" t="s">
        <v>81</v>
      </c>
      <c r="AV605" s="13" t="s">
        <v>81</v>
      </c>
      <c r="AW605" s="13" t="s">
        <v>33</v>
      </c>
      <c r="AX605" s="13" t="s">
        <v>71</v>
      </c>
      <c r="AY605" s="238" t="s">
        <v>123</v>
      </c>
    </row>
    <row r="606" s="13" customFormat="1">
      <c r="A606" s="13"/>
      <c r="B606" s="227"/>
      <c r="C606" s="228"/>
      <c r="D606" s="229" t="s">
        <v>203</v>
      </c>
      <c r="E606" s="230" t="s">
        <v>19</v>
      </c>
      <c r="F606" s="231" t="s">
        <v>1022</v>
      </c>
      <c r="G606" s="228"/>
      <c r="H606" s="232">
        <v>1.05</v>
      </c>
      <c r="I606" s="233"/>
      <c r="J606" s="228"/>
      <c r="K606" s="228"/>
      <c r="L606" s="234"/>
      <c r="M606" s="235"/>
      <c r="N606" s="236"/>
      <c r="O606" s="236"/>
      <c r="P606" s="236"/>
      <c r="Q606" s="236"/>
      <c r="R606" s="236"/>
      <c r="S606" s="236"/>
      <c r="T606" s="237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8" t="s">
        <v>203</v>
      </c>
      <c r="AU606" s="238" t="s">
        <v>81</v>
      </c>
      <c r="AV606" s="13" t="s">
        <v>81</v>
      </c>
      <c r="AW606" s="13" t="s">
        <v>33</v>
      </c>
      <c r="AX606" s="13" t="s">
        <v>71</v>
      </c>
      <c r="AY606" s="238" t="s">
        <v>123</v>
      </c>
    </row>
    <row r="607" s="13" customFormat="1">
      <c r="A607" s="13"/>
      <c r="B607" s="227"/>
      <c r="C607" s="228"/>
      <c r="D607" s="229" t="s">
        <v>203</v>
      </c>
      <c r="E607" s="230" t="s">
        <v>19</v>
      </c>
      <c r="F607" s="231" t="s">
        <v>1023</v>
      </c>
      <c r="G607" s="228"/>
      <c r="H607" s="232">
        <v>4.2000000000000002</v>
      </c>
      <c r="I607" s="233"/>
      <c r="J607" s="228"/>
      <c r="K607" s="228"/>
      <c r="L607" s="234"/>
      <c r="M607" s="235"/>
      <c r="N607" s="236"/>
      <c r="O607" s="236"/>
      <c r="P607" s="236"/>
      <c r="Q607" s="236"/>
      <c r="R607" s="236"/>
      <c r="S607" s="236"/>
      <c r="T607" s="237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8" t="s">
        <v>203</v>
      </c>
      <c r="AU607" s="238" t="s">
        <v>81</v>
      </c>
      <c r="AV607" s="13" t="s">
        <v>81</v>
      </c>
      <c r="AW607" s="13" t="s">
        <v>33</v>
      </c>
      <c r="AX607" s="13" t="s">
        <v>71</v>
      </c>
      <c r="AY607" s="238" t="s">
        <v>123</v>
      </c>
    </row>
    <row r="608" s="14" customFormat="1">
      <c r="A608" s="14"/>
      <c r="B608" s="239"/>
      <c r="C608" s="240"/>
      <c r="D608" s="229" t="s">
        <v>203</v>
      </c>
      <c r="E608" s="241" t="s">
        <v>19</v>
      </c>
      <c r="F608" s="242" t="s">
        <v>294</v>
      </c>
      <c r="G608" s="240"/>
      <c r="H608" s="243">
        <v>7.25</v>
      </c>
      <c r="I608" s="244"/>
      <c r="J608" s="240"/>
      <c r="K608" s="240"/>
      <c r="L608" s="245"/>
      <c r="M608" s="246"/>
      <c r="N608" s="247"/>
      <c r="O608" s="247"/>
      <c r="P608" s="247"/>
      <c r="Q608" s="247"/>
      <c r="R608" s="247"/>
      <c r="S608" s="247"/>
      <c r="T608" s="248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9" t="s">
        <v>203</v>
      </c>
      <c r="AU608" s="249" t="s">
        <v>81</v>
      </c>
      <c r="AV608" s="14" t="s">
        <v>147</v>
      </c>
      <c r="AW608" s="14" t="s">
        <v>33</v>
      </c>
      <c r="AX608" s="14" t="s">
        <v>79</v>
      </c>
      <c r="AY608" s="249" t="s">
        <v>123</v>
      </c>
    </row>
    <row r="609" s="2" customFormat="1" ht="16.5" customHeight="1">
      <c r="A609" s="39"/>
      <c r="B609" s="40"/>
      <c r="C609" s="205" t="s">
        <v>1024</v>
      </c>
      <c r="D609" s="205" t="s">
        <v>126</v>
      </c>
      <c r="E609" s="206" t="s">
        <v>1025</v>
      </c>
      <c r="F609" s="207" t="s">
        <v>1026</v>
      </c>
      <c r="G609" s="208" t="s">
        <v>298</v>
      </c>
      <c r="H609" s="209">
        <v>40.5</v>
      </c>
      <c r="I609" s="210"/>
      <c r="J609" s="211">
        <f>ROUND(I609*H609,2)</f>
        <v>0</v>
      </c>
      <c r="K609" s="207" t="s">
        <v>130</v>
      </c>
      <c r="L609" s="45"/>
      <c r="M609" s="212" t="s">
        <v>19</v>
      </c>
      <c r="N609" s="213" t="s">
        <v>42</v>
      </c>
      <c r="O609" s="85"/>
      <c r="P609" s="214">
        <f>O609*H609</f>
        <v>0</v>
      </c>
      <c r="Q609" s="214">
        <v>0.00050000000000000001</v>
      </c>
      <c r="R609" s="214">
        <f>Q609*H609</f>
        <v>0.020250000000000001</v>
      </c>
      <c r="S609" s="214">
        <v>0</v>
      </c>
      <c r="T609" s="215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16" t="s">
        <v>279</v>
      </c>
      <c r="AT609" s="216" t="s">
        <v>126</v>
      </c>
      <c r="AU609" s="216" t="s">
        <v>81</v>
      </c>
      <c r="AY609" s="18" t="s">
        <v>123</v>
      </c>
      <c r="BE609" s="217">
        <f>IF(N609="základní",J609,0)</f>
        <v>0</v>
      </c>
      <c r="BF609" s="217">
        <f>IF(N609="snížená",J609,0)</f>
        <v>0</v>
      </c>
      <c r="BG609" s="217">
        <f>IF(N609="zákl. přenesená",J609,0)</f>
        <v>0</v>
      </c>
      <c r="BH609" s="217">
        <f>IF(N609="sníž. přenesená",J609,0)</f>
        <v>0</v>
      </c>
      <c r="BI609" s="217">
        <f>IF(N609="nulová",J609,0)</f>
        <v>0</v>
      </c>
      <c r="BJ609" s="18" t="s">
        <v>79</v>
      </c>
      <c r="BK609" s="217">
        <f>ROUND(I609*H609,2)</f>
        <v>0</v>
      </c>
      <c r="BL609" s="18" t="s">
        <v>279</v>
      </c>
      <c r="BM609" s="216" t="s">
        <v>1027</v>
      </c>
    </row>
    <row r="610" s="2" customFormat="1">
      <c r="A610" s="39"/>
      <c r="B610" s="40"/>
      <c r="C610" s="41"/>
      <c r="D610" s="218" t="s">
        <v>133</v>
      </c>
      <c r="E610" s="41"/>
      <c r="F610" s="219" t="s">
        <v>1028</v>
      </c>
      <c r="G610" s="41"/>
      <c r="H610" s="41"/>
      <c r="I610" s="220"/>
      <c r="J610" s="41"/>
      <c r="K610" s="41"/>
      <c r="L610" s="45"/>
      <c r="M610" s="221"/>
      <c r="N610" s="222"/>
      <c r="O610" s="85"/>
      <c r="P610" s="85"/>
      <c r="Q610" s="85"/>
      <c r="R610" s="85"/>
      <c r="S610" s="85"/>
      <c r="T610" s="86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T610" s="18" t="s">
        <v>133</v>
      </c>
      <c r="AU610" s="18" t="s">
        <v>81</v>
      </c>
    </row>
    <row r="611" s="13" customFormat="1">
      <c r="A611" s="13"/>
      <c r="B611" s="227"/>
      <c r="C611" s="228"/>
      <c r="D611" s="229" t="s">
        <v>203</v>
      </c>
      <c r="E611" s="230" t="s">
        <v>19</v>
      </c>
      <c r="F611" s="231" t="s">
        <v>1029</v>
      </c>
      <c r="G611" s="228"/>
      <c r="H611" s="232">
        <v>5.9000000000000004</v>
      </c>
      <c r="I611" s="233"/>
      <c r="J611" s="228"/>
      <c r="K611" s="228"/>
      <c r="L611" s="234"/>
      <c r="M611" s="235"/>
      <c r="N611" s="236"/>
      <c r="O611" s="236"/>
      <c r="P611" s="236"/>
      <c r="Q611" s="236"/>
      <c r="R611" s="236"/>
      <c r="S611" s="236"/>
      <c r="T611" s="237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8" t="s">
        <v>203</v>
      </c>
      <c r="AU611" s="238" t="s">
        <v>81</v>
      </c>
      <c r="AV611" s="13" t="s">
        <v>81</v>
      </c>
      <c r="AW611" s="13" t="s">
        <v>33</v>
      </c>
      <c r="AX611" s="13" t="s">
        <v>71</v>
      </c>
      <c r="AY611" s="238" t="s">
        <v>123</v>
      </c>
    </row>
    <row r="612" s="13" customFormat="1">
      <c r="A612" s="13"/>
      <c r="B612" s="227"/>
      <c r="C612" s="228"/>
      <c r="D612" s="229" t="s">
        <v>203</v>
      </c>
      <c r="E612" s="230" t="s">
        <v>19</v>
      </c>
      <c r="F612" s="231" t="s">
        <v>1030</v>
      </c>
      <c r="G612" s="228"/>
      <c r="H612" s="232">
        <v>5.9000000000000004</v>
      </c>
      <c r="I612" s="233"/>
      <c r="J612" s="228"/>
      <c r="K612" s="228"/>
      <c r="L612" s="234"/>
      <c r="M612" s="235"/>
      <c r="N612" s="236"/>
      <c r="O612" s="236"/>
      <c r="P612" s="236"/>
      <c r="Q612" s="236"/>
      <c r="R612" s="236"/>
      <c r="S612" s="236"/>
      <c r="T612" s="237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8" t="s">
        <v>203</v>
      </c>
      <c r="AU612" s="238" t="s">
        <v>81</v>
      </c>
      <c r="AV612" s="13" t="s">
        <v>81</v>
      </c>
      <c r="AW612" s="13" t="s">
        <v>33</v>
      </c>
      <c r="AX612" s="13" t="s">
        <v>71</v>
      </c>
      <c r="AY612" s="238" t="s">
        <v>123</v>
      </c>
    </row>
    <row r="613" s="13" customFormat="1">
      <c r="A613" s="13"/>
      <c r="B613" s="227"/>
      <c r="C613" s="228"/>
      <c r="D613" s="229" t="s">
        <v>203</v>
      </c>
      <c r="E613" s="230" t="s">
        <v>19</v>
      </c>
      <c r="F613" s="231" t="s">
        <v>1031</v>
      </c>
      <c r="G613" s="228"/>
      <c r="H613" s="232">
        <v>12.6</v>
      </c>
      <c r="I613" s="233"/>
      <c r="J613" s="228"/>
      <c r="K613" s="228"/>
      <c r="L613" s="234"/>
      <c r="M613" s="235"/>
      <c r="N613" s="236"/>
      <c r="O613" s="236"/>
      <c r="P613" s="236"/>
      <c r="Q613" s="236"/>
      <c r="R613" s="236"/>
      <c r="S613" s="236"/>
      <c r="T613" s="237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8" t="s">
        <v>203</v>
      </c>
      <c r="AU613" s="238" t="s">
        <v>81</v>
      </c>
      <c r="AV613" s="13" t="s">
        <v>81</v>
      </c>
      <c r="AW613" s="13" t="s">
        <v>33</v>
      </c>
      <c r="AX613" s="13" t="s">
        <v>71</v>
      </c>
      <c r="AY613" s="238" t="s">
        <v>123</v>
      </c>
    </row>
    <row r="614" s="13" customFormat="1">
      <c r="A614" s="13"/>
      <c r="B614" s="227"/>
      <c r="C614" s="228"/>
      <c r="D614" s="229" t="s">
        <v>203</v>
      </c>
      <c r="E614" s="230" t="s">
        <v>19</v>
      </c>
      <c r="F614" s="231" t="s">
        <v>1032</v>
      </c>
      <c r="G614" s="228"/>
      <c r="H614" s="232">
        <v>6.5</v>
      </c>
      <c r="I614" s="233"/>
      <c r="J614" s="228"/>
      <c r="K614" s="228"/>
      <c r="L614" s="234"/>
      <c r="M614" s="235"/>
      <c r="N614" s="236"/>
      <c r="O614" s="236"/>
      <c r="P614" s="236"/>
      <c r="Q614" s="236"/>
      <c r="R614" s="236"/>
      <c r="S614" s="236"/>
      <c r="T614" s="237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8" t="s">
        <v>203</v>
      </c>
      <c r="AU614" s="238" t="s">
        <v>81</v>
      </c>
      <c r="AV614" s="13" t="s">
        <v>81</v>
      </c>
      <c r="AW614" s="13" t="s">
        <v>33</v>
      </c>
      <c r="AX614" s="13" t="s">
        <v>71</v>
      </c>
      <c r="AY614" s="238" t="s">
        <v>123</v>
      </c>
    </row>
    <row r="615" s="15" customFormat="1">
      <c r="A615" s="15"/>
      <c r="B615" s="261"/>
      <c r="C615" s="262"/>
      <c r="D615" s="229" t="s">
        <v>203</v>
      </c>
      <c r="E615" s="263" t="s">
        <v>19</v>
      </c>
      <c r="F615" s="264" t="s">
        <v>982</v>
      </c>
      <c r="G615" s="262"/>
      <c r="H615" s="265">
        <v>30.899999999999999</v>
      </c>
      <c r="I615" s="266"/>
      <c r="J615" s="262"/>
      <c r="K615" s="262"/>
      <c r="L615" s="267"/>
      <c r="M615" s="268"/>
      <c r="N615" s="269"/>
      <c r="O615" s="269"/>
      <c r="P615" s="269"/>
      <c r="Q615" s="269"/>
      <c r="R615" s="269"/>
      <c r="S615" s="269"/>
      <c r="T615" s="270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71" t="s">
        <v>203</v>
      </c>
      <c r="AU615" s="271" t="s">
        <v>81</v>
      </c>
      <c r="AV615" s="15" t="s">
        <v>141</v>
      </c>
      <c r="AW615" s="15" t="s">
        <v>33</v>
      </c>
      <c r="AX615" s="15" t="s">
        <v>71</v>
      </c>
      <c r="AY615" s="271" t="s">
        <v>123</v>
      </c>
    </row>
    <row r="616" s="13" customFormat="1">
      <c r="A616" s="13"/>
      <c r="B616" s="227"/>
      <c r="C616" s="228"/>
      <c r="D616" s="229" t="s">
        <v>203</v>
      </c>
      <c r="E616" s="230" t="s">
        <v>19</v>
      </c>
      <c r="F616" s="231" t="s">
        <v>1033</v>
      </c>
      <c r="G616" s="228"/>
      <c r="H616" s="232">
        <v>9.5999999999999996</v>
      </c>
      <c r="I616" s="233"/>
      <c r="J616" s="228"/>
      <c r="K616" s="228"/>
      <c r="L616" s="234"/>
      <c r="M616" s="235"/>
      <c r="N616" s="236"/>
      <c r="O616" s="236"/>
      <c r="P616" s="236"/>
      <c r="Q616" s="236"/>
      <c r="R616" s="236"/>
      <c r="S616" s="236"/>
      <c r="T616" s="237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8" t="s">
        <v>203</v>
      </c>
      <c r="AU616" s="238" t="s">
        <v>81</v>
      </c>
      <c r="AV616" s="13" t="s">
        <v>81</v>
      </c>
      <c r="AW616" s="13" t="s">
        <v>33</v>
      </c>
      <c r="AX616" s="13" t="s">
        <v>71</v>
      </c>
      <c r="AY616" s="238" t="s">
        <v>123</v>
      </c>
    </row>
    <row r="617" s="15" customFormat="1">
      <c r="A617" s="15"/>
      <c r="B617" s="261"/>
      <c r="C617" s="262"/>
      <c r="D617" s="229" t="s">
        <v>203</v>
      </c>
      <c r="E617" s="263" t="s">
        <v>19</v>
      </c>
      <c r="F617" s="264" t="s">
        <v>984</v>
      </c>
      <c r="G617" s="262"/>
      <c r="H617" s="265">
        <v>9.5999999999999996</v>
      </c>
      <c r="I617" s="266"/>
      <c r="J617" s="262"/>
      <c r="K617" s="262"/>
      <c r="L617" s="267"/>
      <c r="M617" s="268"/>
      <c r="N617" s="269"/>
      <c r="O617" s="269"/>
      <c r="P617" s="269"/>
      <c r="Q617" s="269"/>
      <c r="R617" s="269"/>
      <c r="S617" s="269"/>
      <c r="T617" s="270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71" t="s">
        <v>203</v>
      </c>
      <c r="AU617" s="271" t="s">
        <v>81</v>
      </c>
      <c r="AV617" s="15" t="s">
        <v>141</v>
      </c>
      <c r="AW617" s="15" t="s">
        <v>33</v>
      </c>
      <c r="AX617" s="15" t="s">
        <v>71</v>
      </c>
      <c r="AY617" s="271" t="s">
        <v>123</v>
      </c>
    </row>
    <row r="618" s="14" customFormat="1">
      <c r="A618" s="14"/>
      <c r="B618" s="239"/>
      <c r="C618" s="240"/>
      <c r="D618" s="229" t="s">
        <v>203</v>
      </c>
      <c r="E618" s="241" t="s">
        <v>19</v>
      </c>
      <c r="F618" s="242" t="s">
        <v>294</v>
      </c>
      <c r="G618" s="240"/>
      <c r="H618" s="243">
        <v>40.5</v>
      </c>
      <c r="I618" s="244"/>
      <c r="J618" s="240"/>
      <c r="K618" s="240"/>
      <c r="L618" s="245"/>
      <c r="M618" s="246"/>
      <c r="N618" s="247"/>
      <c r="O618" s="247"/>
      <c r="P618" s="247"/>
      <c r="Q618" s="247"/>
      <c r="R618" s="247"/>
      <c r="S618" s="247"/>
      <c r="T618" s="248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9" t="s">
        <v>203</v>
      </c>
      <c r="AU618" s="249" t="s">
        <v>81</v>
      </c>
      <c r="AV618" s="14" t="s">
        <v>147</v>
      </c>
      <c r="AW618" s="14" t="s">
        <v>33</v>
      </c>
      <c r="AX618" s="14" t="s">
        <v>79</v>
      </c>
      <c r="AY618" s="249" t="s">
        <v>123</v>
      </c>
    </row>
    <row r="619" s="2" customFormat="1" ht="16.5" customHeight="1">
      <c r="A619" s="39"/>
      <c r="B619" s="40"/>
      <c r="C619" s="205" t="s">
        <v>1034</v>
      </c>
      <c r="D619" s="205" t="s">
        <v>126</v>
      </c>
      <c r="E619" s="206" t="s">
        <v>1035</v>
      </c>
      <c r="F619" s="207" t="s">
        <v>1036</v>
      </c>
      <c r="G619" s="208" t="s">
        <v>298</v>
      </c>
      <c r="H619" s="209">
        <v>44.149999999999999</v>
      </c>
      <c r="I619" s="210"/>
      <c r="J619" s="211">
        <f>ROUND(I619*H619,2)</f>
        <v>0</v>
      </c>
      <c r="K619" s="207" t="s">
        <v>130</v>
      </c>
      <c r="L619" s="45"/>
      <c r="M619" s="212" t="s">
        <v>19</v>
      </c>
      <c r="N619" s="213" t="s">
        <v>42</v>
      </c>
      <c r="O619" s="85"/>
      <c r="P619" s="214">
        <f>O619*H619</f>
        <v>0</v>
      </c>
      <c r="Q619" s="214">
        <v>3.0000000000000001E-05</v>
      </c>
      <c r="R619" s="214">
        <f>Q619*H619</f>
        <v>0.0013244999999999999</v>
      </c>
      <c r="S619" s="214">
        <v>0</v>
      </c>
      <c r="T619" s="215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16" t="s">
        <v>279</v>
      </c>
      <c r="AT619" s="216" t="s">
        <v>126</v>
      </c>
      <c r="AU619" s="216" t="s">
        <v>81</v>
      </c>
      <c r="AY619" s="18" t="s">
        <v>123</v>
      </c>
      <c r="BE619" s="217">
        <f>IF(N619="základní",J619,0)</f>
        <v>0</v>
      </c>
      <c r="BF619" s="217">
        <f>IF(N619="snížená",J619,0)</f>
        <v>0</v>
      </c>
      <c r="BG619" s="217">
        <f>IF(N619="zákl. přenesená",J619,0)</f>
        <v>0</v>
      </c>
      <c r="BH619" s="217">
        <f>IF(N619="sníž. přenesená",J619,0)</f>
        <v>0</v>
      </c>
      <c r="BI619" s="217">
        <f>IF(N619="nulová",J619,0)</f>
        <v>0</v>
      </c>
      <c r="BJ619" s="18" t="s">
        <v>79</v>
      </c>
      <c r="BK619" s="217">
        <f>ROUND(I619*H619,2)</f>
        <v>0</v>
      </c>
      <c r="BL619" s="18" t="s">
        <v>279</v>
      </c>
      <c r="BM619" s="216" t="s">
        <v>1037</v>
      </c>
    </row>
    <row r="620" s="2" customFormat="1">
      <c r="A620" s="39"/>
      <c r="B620" s="40"/>
      <c r="C620" s="41"/>
      <c r="D620" s="218" t="s">
        <v>133</v>
      </c>
      <c r="E620" s="41"/>
      <c r="F620" s="219" t="s">
        <v>1038</v>
      </c>
      <c r="G620" s="41"/>
      <c r="H620" s="41"/>
      <c r="I620" s="220"/>
      <c r="J620" s="41"/>
      <c r="K620" s="41"/>
      <c r="L620" s="45"/>
      <c r="M620" s="221"/>
      <c r="N620" s="222"/>
      <c r="O620" s="85"/>
      <c r="P620" s="85"/>
      <c r="Q620" s="85"/>
      <c r="R620" s="85"/>
      <c r="S620" s="85"/>
      <c r="T620" s="86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133</v>
      </c>
      <c r="AU620" s="18" t="s">
        <v>81</v>
      </c>
    </row>
    <row r="621" s="13" customFormat="1">
      <c r="A621" s="13"/>
      <c r="B621" s="227"/>
      <c r="C621" s="228"/>
      <c r="D621" s="229" t="s">
        <v>203</v>
      </c>
      <c r="E621" s="230" t="s">
        <v>19</v>
      </c>
      <c r="F621" s="231" t="s">
        <v>1039</v>
      </c>
      <c r="G621" s="228"/>
      <c r="H621" s="232">
        <v>9.4000000000000004</v>
      </c>
      <c r="I621" s="233"/>
      <c r="J621" s="228"/>
      <c r="K621" s="228"/>
      <c r="L621" s="234"/>
      <c r="M621" s="235"/>
      <c r="N621" s="236"/>
      <c r="O621" s="236"/>
      <c r="P621" s="236"/>
      <c r="Q621" s="236"/>
      <c r="R621" s="236"/>
      <c r="S621" s="236"/>
      <c r="T621" s="237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8" t="s">
        <v>203</v>
      </c>
      <c r="AU621" s="238" t="s">
        <v>81</v>
      </c>
      <c r="AV621" s="13" t="s">
        <v>81</v>
      </c>
      <c r="AW621" s="13" t="s">
        <v>33</v>
      </c>
      <c r="AX621" s="13" t="s">
        <v>71</v>
      </c>
      <c r="AY621" s="238" t="s">
        <v>123</v>
      </c>
    </row>
    <row r="622" s="13" customFormat="1">
      <c r="A622" s="13"/>
      <c r="B622" s="227"/>
      <c r="C622" s="228"/>
      <c r="D622" s="229" t="s">
        <v>203</v>
      </c>
      <c r="E622" s="230" t="s">
        <v>19</v>
      </c>
      <c r="F622" s="231" t="s">
        <v>1040</v>
      </c>
      <c r="G622" s="228"/>
      <c r="H622" s="232">
        <v>9.4000000000000004</v>
      </c>
      <c r="I622" s="233"/>
      <c r="J622" s="228"/>
      <c r="K622" s="228"/>
      <c r="L622" s="234"/>
      <c r="M622" s="235"/>
      <c r="N622" s="236"/>
      <c r="O622" s="236"/>
      <c r="P622" s="236"/>
      <c r="Q622" s="236"/>
      <c r="R622" s="236"/>
      <c r="S622" s="236"/>
      <c r="T622" s="237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8" t="s">
        <v>203</v>
      </c>
      <c r="AU622" s="238" t="s">
        <v>81</v>
      </c>
      <c r="AV622" s="13" t="s">
        <v>81</v>
      </c>
      <c r="AW622" s="13" t="s">
        <v>33</v>
      </c>
      <c r="AX622" s="13" t="s">
        <v>71</v>
      </c>
      <c r="AY622" s="238" t="s">
        <v>123</v>
      </c>
    </row>
    <row r="623" s="13" customFormat="1">
      <c r="A623" s="13"/>
      <c r="B623" s="227"/>
      <c r="C623" s="228"/>
      <c r="D623" s="229" t="s">
        <v>203</v>
      </c>
      <c r="E623" s="230" t="s">
        <v>19</v>
      </c>
      <c r="F623" s="231" t="s">
        <v>1041</v>
      </c>
      <c r="G623" s="228"/>
      <c r="H623" s="232">
        <v>9.4499999999999993</v>
      </c>
      <c r="I623" s="233"/>
      <c r="J623" s="228"/>
      <c r="K623" s="228"/>
      <c r="L623" s="234"/>
      <c r="M623" s="235"/>
      <c r="N623" s="236"/>
      <c r="O623" s="236"/>
      <c r="P623" s="236"/>
      <c r="Q623" s="236"/>
      <c r="R623" s="236"/>
      <c r="S623" s="236"/>
      <c r="T623" s="237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8" t="s">
        <v>203</v>
      </c>
      <c r="AU623" s="238" t="s">
        <v>81</v>
      </c>
      <c r="AV623" s="13" t="s">
        <v>81</v>
      </c>
      <c r="AW623" s="13" t="s">
        <v>33</v>
      </c>
      <c r="AX623" s="13" t="s">
        <v>71</v>
      </c>
      <c r="AY623" s="238" t="s">
        <v>123</v>
      </c>
    </row>
    <row r="624" s="13" customFormat="1">
      <c r="A624" s="13"/>
      <c r="B624" s="227"/>
      <c r="C624" s="228"/>
      <c r="D624" s="229" t="s">
        <v>203</v>
      </c>
      <c r="E624" s="230" t="s">
        <v>19</v>
      </c>
      <c r="F624" s="231" t="s">
        <v>1042</v>
      </c>
      <c r="G624" s="228"/>
      <c r="H624" s="232">
        <v>12.6</v>
      </c>
      <c r="I624" s="233"/>
      <c r="J624" s="228"/>
      <c r="K624" s="228"/>
      <c r="L624" s="234"/>
      <c r="M624" s="235"/>
      <c r="N624" s="236"/>
      <c r="O624" s="236"/>
      <c r="P624" s="236"/>
      <c r="Q624" s="236"/>
      <c r="R624" s="236"/>
      <c r="S624" s="236"/>
      <c r="T624" s="237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8" t="s">
        <v>203</v>
      </c>
      <c r="AU624" s="238" t="s">
        <v>81</v>
      </c>
      <c r="AV624" s="13" t="s">
        <v>81</v>
      </c>
      <c r="AW624" s="13" t="s">
        <v>33</v>
      </c>
      <c r="AX624" s="13" t="s">
        <v>71</v>
      </c>
      <c r="AY624" s="238" t="s">
        <v>123</v>
      </c>
    </row>
    <row r="625" s="13" customFormat="1">
      <c r="A625" s="13"/>
      <c r="B625" s="227"/>
      <c r="C625" s="228"/>
      <c r="D625" s="229" t="s">
        <v>203</v>
      </c>
      <c r="E625" s="230" t="s">
        <v>19</v>
      </c>
      <c r="F625" s="231" t="s">
        <v>1043</v>
      </c>
      <c r="G625" s="228"/>
      <c r="H625" s="232">
        <v>3.2999999999999998</v>
      </c>
      <c r="I625" s="233"/>
      <c r="J625" s="228"/>
      <c r="K625" s="228"/>
      <c r="L625" s="234"/>
      <c r="M625" s="235"/>
      <c r="N625" s="236"/>
      <c r="O625" s="236"/>
      <c r="P625" s="236"/>
      <c r="Q625" s="236"/>
      <c r="R625" s="236"/>
      <c r="S625" s="236"/>
      <c r="T625" s="237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8" t="s">
        <v>203</v>
      </c>
      <c r="AU625" s="238" t="s">
        <v>81</v>
      </c>
      <c r="AV625" s="13" t="s">
        <v>81</v>
      </c>
      <c r="AW625" s="13" t="s">
        <v>33</v>
      </c>
      <c r="AX625" s="13" t="s">
        <v>71</v>
      </c>
      <c r="AY625" s="238" t="s">
        <v>123</v>
      </c>
    </row>
    <row r="626" s="14" customFormat="1">
      <c r="A626" s="14"/>
      <c r="B626" s="239"/>
      <c r="C626" s="240"/>
      <c r="D626" s="229" t="s">
        <v>203</v>
      </c>
      <c r="E626" s="241" t="s">
        <v>19</v>
      </c>
      <c r="F626" s="242" t="s">
        <v>1044</v>
      </c>
      <c r="G626" s="240"/>
      <c r="H626" s="243">
        <v>44.149999999999999</v>
      </c>
      <c r="I626" s="244"/>
      <c r="J626" s="240"/>
      <c r="K626" s="240"/>
      <c r="L626" s="245"/>
      <c r="M626" s="246"/>
      <c r="N626" s="247"/>
      <c r="O626" s="247"/>
      <c r="P626" s="247"/>
      <c r="Q626" s="247"/>
      <c r="R626" s="247"/>
      <c r="S626" s="247"/>
      <c r="T626" s="248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9" t="s">
        <v>203</v>
      </c>
      <c r="AU626" s="249" t="s">
        <v>81</v>
      </c>
      <c r="AV626" s="14" t="s">
        <v>147</v>
      </c>
      <c r="AW626" s="14" t="s">
        <v>33</v>
      </c>
      <c r="AX626" s="14" t="s">
        <v>79</v>
      </c>
      <c r="AY626" s="249" t="s">
        <v>123</v>
      </c>
    </row>
    <row r="627" s="2" customFormat="1" ht="24.15" customHeight="1">
      <c r="A627" s="39"/>
      <c r="B627" s="40"/>
      <c r="C627" s="205" t="s">
        <v>1045</v>
      </c>
      <c r="D627" s="205" t="s">
        <v>126</v>
      </c>
      <c r="E627" s="206" t="s">
        <v>1046</v>
      </c>
      <c r="F627" s="207" t="s">
        <v>1047</v>
      </c>
      <c r="G627" s="208" t="s">
        <v>224</v>
      </c>
      <c r="H627" s="209">
        <v>0.84599999999999997</v>
      </c>
      <c r="I627" s="210"/>
      <c r="J627" s="211">
        <f>ROUND(I627*H627,2)</f>
        <v>0</v>
      </c>
      <c r="K627" s="207" t="s">
        <v>130</v>
      </c>
      <c r="L627" s="45"/>
      <c r="M627" s="212" t="s">
        <v>19</v>
      </c>
      <c r="N627" s="213" t="s">
        <v>42</v>
      </c>
      <c r="O627" s="85"/>
      <c r="P627" s="214">
        <f>O627*H627</f>
        <v>0</v>
      </c>
      <c r="Q627" s="214">
        <v>0</v>
      </c>
      <c r="R627" s="214">
        <f>Q627*H627</f>
        <v>0</v>
      </c>
      <c r="S627" s="214">
        <v>0</v>
      </c>
      <c r="T627" s="215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16" t="s">
        <v>279</v>
      </c>
      <c r="AT627" s="216" t="s">
        <v>126</v>
      </c>
      <c r="AU627" s="216" t="s">
        <v>81</v>
      </c>
      <c r="AY627" s="18" t="s">
        <v>123</v>
      </c>
      <c r="BE627" s="217">
        <f>IF(N627="základní",J627,0)</f>
        <v>0</v>
      </c>
      <c r="BF627" s="217">
        <f>IF(N627="snížená",J627,0)</f>
        <v>0</v>
      </c>
      <c r="BG627" s="217">
        <f>IF(N627="zákl. přenesená",J627,0)</f>
        <v>0</v>
      </c>
      <c r="BH627" s="217">
        <f>IF(N627="sníž. přenesená",J627,0)</f>
        <v>0</v>
      </c>
      <c r="BI627" s="217">
        <f>IF(N627="nulová",J627,0)</f>
        <v>0</v>
      </c>
      <c r="BJ627" s="18" t="s">
        <v>79</v>
      </c>
      <c r="BK627" s="217">
        <f>ROUND(I627*H627,2)</f>
        <v>0</v>
      </c>
      <c r="BL627" s="18" t="s">
        <v>279</v>
      </c>
      <c r="BM627" s="216" t="s">
        <v>1048</v>
      </c>
    </row>
    <row r="628" s="2" customFormat="1">
      <c r="A628" s="39"/>
      <c r="B628" s="40"/>
      <c r="C628" s="41"/>
      <c r="D628" s="218" t="s">
        <v>133</v>
      </c>
      <c r="E628" s="41"/>
      <c r="F628" s="219" t="s">
        <v>1049</v>
      </c>
      <c r="G628" s="41"/>
      <c r="H628" s="41"/>
      <c r="I628" s="220"/>
      <c r="J628" s="41"/>
      <c r="K628" s="41"/>
      <c r="L628" s="45"/>
      <c r="M628" s="221"/>
      <c r="N628" s="222"/>
      <c r="O628" s="85"/>
      <c r="P628" s="85"/>
      <c r="Q628" s="85"/>
      <c r="R628" s="85"/>
      <c r="S628" s="85"/>
      <c r="T628" s="86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133</v>
      </c>
      <c r="AU628" s="18" t="s">
        <v>81</v>
      </c>
    </row>
    <row r="629" s="2" customFormat="1" ht="24.15" customHeight="1">
      <c r="A629" s="39"/>
      <c r="B629" s="40"/>
      <c r="C629" s="205" t="s">
        <v>1050</v>
      </c>
      <c r="D629" s="205" t="s">
        <v>126</v>
      </c>
      <c r="E629" s="206" t="s">
        <v>1051</v>
      </c>
      <c r="F629" s="207" t="s">
        <v>1052</v>
      </c>
      <c r="G629" s="208" t="s">
        <v>224</v>
      </c>
      <c r="H629" s="209">
        <v>0.84599999999999997</v>
      </c>
      <c r="I629" s="210"/>
      <c r="J629" s="211">
        <f>ROUND(I629*H629,2)</f>
        <v>0</v>
      </c>
      <c r="K629" s="207" t="s">
        <v>130</v>
      </c>
      <c r="L629" s="45"/>
      <c r="M629" s="212" t="s">
        <v>19</v>
      </c>
      <c r="N629" s="213" t="s">
        <v>42</v>
      </c>
      <c r="O629" s="85"/>
      <c r="P629" s="214">
        <f>O629*H629</f>
        <v>0</v>
      </c>
      <c r="Q629" s="214">
        <v>0</v>
      </c>
      <c r="R629" s="214">
        <f>Q629*H629</f>
        <v>0</v>
      </c>
      <c r="S629" s="214">
        <v>0</v>
      </c>
      <c r="T629" s="215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16" t="s">
        <v>279</v>
      </c>
      <c r="AT629" s="216" t="s">
        <v>126</v>
      </c>
      <c r="AU629" s="216" t="s">
        <v>81</v>
      </c>
      <c r="AY629" s="18" t="s">
        <v>123</v>
      </c>
      <c r="BE629" s="217">
        <f>IF(N629="základní",J629,0)</f>
        <v>0</v>
      </c>
      <c r="BF629" s="217">
        <f>IF(N629="snížená",J629,0)</f>
        <v>0</v>
      </c>
      <c r="BG629" s="217">
        <f>IF(N629="zákl. přenesená",J629,0)</f>
        <v>0</v>
      </c>
      <c r="BH629" s="217">
        <f>IF(N629="sníž. přenesená",J629,0)</f>
        <v>0</v>
      </c>
      <c r="BI629" s="217">
        <f>IF(N629="nulová",J629,0)</f>
        <v>0</v>
      </c>
      <c r="BJ629" s="18" t="s">
        <v>79</v>
      </c>
      <c r="BK629" s="217">
        <f>ROUND(I629*H629,2)</f>
        <v>0</v>
      </c>
      <c r="BL629" s="18" t="s">
        <v>279</v>
      </c>
      <c r="BM629" s="216" t="s">
        <v>1053</v>
      </c>
    </row>
    <row r="630" s="2" customFormat="1">
      <c r="A630" s="39"/>
      <c r="B630" s="40"/>
      <c r="C630" s="41"/>
      <c r="D630" s="218" t="s">
        <v>133</v>
      </c>
      <c r="E630" s="41"/>
      <c r="F630" s="219" t="s">
        <v>1054</v>
      </c>
      <c r="G630" s="41"/>
      <c r="H630" s="41"/>
      <c r="I630" s="220"/>
      <c r="J630" s="41"/>
      <c r="K630" s="41"/>
      <c r="L630" s="45"/>
      <c r="M630" s="221"/>
      <c r="N630" s="222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133</v>
      </c>
      <c r="AU630" s="18" t="s">
        <v>81</v>
      </c>
    </row>
    <row r="631" s="12" customFormat="1" ht="22.8" customHeight="1">
      <c r="A631" s="12"/>
      <c r="B631" s="189"/>
      <c r="C631" s="190"/>
      <c r="D631" s="191" t="s">
        <v>70</v>
      </c>
      <c r="E631" s="203" t="s">
        <v>1055</v>
      </c>
      <c r="F631" s="203" t="s">
        <v>1056</v>
      </c>
      <c r="G631" s="190"/>
      <c r="H631" s="190"/>
      <c r="I631" s="193"/>
      <c r="J631" s="204">
        <f>BK631</f>
        <v>0</v>
      </c>
      <c r="K631" s="190"/>
      <c r="L631" s="195"/>
      <c r="M631" s="196"/>
      <c r="N631" s="197"/>
      <c r="O631" s="197"/>
      <c r="P631" s="198">
        <f>SUM(P632:P682)</f>
        <v>0</v>
      </c>
      <c r="Q631" s="197"/>
      <c r="R631" s="198">
        <f>SUM(R632:R682)</f>
        <v>0.029534810000000002</v>
      </c>
      <c r="S631" s="197"/>
      <c r="T631" s="199">
        <f>SUM(T632:T682)</f>
        <v>0</v>
      </c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R631" s="200" t="s">
        <v>81</v>
      </c>
      <c r="AT631" s="201" t="s">
        <v>70</v>
      </c>
      <c r="AU631" s="201" t="s">
        <v>79</v>
      </c>
      <c r="AY631" s="200" t="s">
        <v>123</v>
      </c>
      <c r="BK631" s="202">
        <f>SUM(BK632:BK682)</f>
        <v>0</v>
      </c>
    </row>
    <row r="632" s="2" customFormat="1" ht="16.5" customHeight="1">
      <c r="A632" s="39"/>
      <c r="B632" s="40"/>
      <c r="C632" s="205" t="s">
        <v>1057</v>
      </c>
      <c r="D632" s="205" t="s">
        <v>126</v>
      </c>
      <c r="E632" s="206" t="s">
        <v>1058</v>
      </c>
      <c r="F632" s="207" t="s">
        <v>1059</v>
      </c>
      <c r="G632" s="208" t="s">
        <v>230</v>
      </c>
      <c r="H632" s="209">
        <v>127.133</v>
      </c>
      <c r="I632" s="210"/>
      <c r="J632" s="211">
        <f>ROUND(I632*H632,2)</f>
        <v>0</v>
      </c>
      <c r="K632" s="207" t="s">
        <v>130</v>
      </c>
      <c r="L632" s="45"/>
      <c r="M632" s="212" t="s">
        <v>19</v>
      </c>
      <c r="N632" s="213" t="s">
        <v>42</v>
      </c>
      <c r="O632" s="85"/>
      <c r="P632" s="214">
        <f>O632*H632</f>
        <v>0</v>
      </c>
      <c r="Q632" s="214">
        <v>0</v>
      </c>
      <c r="R632" s="214">
        <f>Q632*H632</f>
        <v>0</v>
      </c>
      <c r="S632" s="214">
        <v>0</v>
      </c>
      <c r="T632" s="215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16" t="s">
        <v>279</v>
      </c>
      <c r="AT632" s="216" t="s">
        <v>126</v>
      </c>
      <c r="AU632" s="216" t="s">
        <v>81</v>
      </c>
      <c r="AY632" s="18" t="s">
        <v>123</v>
      </c>
      <c r="BE632" s="217">
        <f>IF(N632="základní",J632,0)</f>
        <v>0</v>
      </c>
      <c r="BF632" s="217">
        <f>IF(N632="snížená",J632,0)</f>
        <v>0</v>
      </c>
      <c r="BG632" s="217">
        <f>IF(N632="zákl. přenesená",J632,0)</f>
        <v>0</v>
      </c>
      <c r="BH632" s="217">
        <f>IF(N632="sníž. přenesená",J632,0)</f>
        <v>0</v>
      </c>
      <c r="BI632" s="217">
        <f>IF(N632="nulová",J632,0)</f>
        <v>0</v>
      </c>
      <c r="BJ632" s="18" t="s">
        <v>79</v>
      </c>
      <c r="BK632" s="217">
        <f>ROUND(I632*H632,2)</f>
        <v>0</v>
      </c>
      <c r="BL632" s="18" t="s">
        <v>279</v>
      </c>
      <c r="BM632" s="216" t="s">
        <v>1060</v>
      </c>
    </row>
    <row r="633" s="2" customFormat="1">
      <c r="A633" s="39"/>
      <c r="B633" s="40"/>
      <c r="C633" s="41"/>
      <c r="D633" s="218" t="s">
        <v>133</v>
      </c>
      <c r="E633" s="41"/>
      <c r="F633" s="219" t="s">
        <v>1061</v>
      </c>
      <c r="G633" s="41"/>
      <c r="H633" s="41"/>
      <c r="I633" s="220"/>
      <c r="J633" s="41"/>
      <c r="K633" s="41"/>
      <c r="L633" s="45"/>
      <c r="M633" s="221"/>
      <c r="N633" s="222"/>
      <c r="O633" s="85"/>
      <c r="P633" s="85"/>
      <c r="Q633" s="85"/>
      <c r="R633" s="85"/>
      <c r="S633" s="85"/>
      <c r="T633" s="86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133</v>
      </c>
      <c r="AU633" s="18" t="s">
        <v>81</v>
      </c>
    </row>
    <row r="634" s="13" customFormat="1">
      <c r="A634" s="13"/>
      <c r="B634" s="227"/>
      <c r="C634" s="228"/>
      <c r="D634" s="229" t="s">
        <v>203</v>
      </c>
      <c r="E634" s="230" t="s">
        <v>19</v>
      </c>
      <c r="F634" s="231" t="s">
        <v>1062</v>
      </c>
      <c r="G634" s="228"/>
      <c r="H634" s="232">
        <v>6.625</v>
      </c>
      <c r="I634" s="233"/>
      <c r="J634" s="228"/>
      <c r="K634" s="228"/>
      <c r="L634" s="234"/>
      <c r="M634" s="235"/>
      <c r="N634" s="236"/>
      <c r="O634" s="236"/>
      <c r="P634" s="236"/>
      <c r="Q634" s="236"/>
      <c r="R634" s="236"/>
      <c r="S634" s="236"/>
      <c r="T634" s="237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8" t="s">
        <v>203</v>
      </c>
      <c r="AU634" s="238" t="s">
        <v>81</v>
      </c>
      <c r="AV634" s="13" t="s">
        <v>81</v>
      </c>
      <c r="AW634" s="13" t="s">
        <v>33</v>
      </c>
      <c r="AX634" s="13" t="s">
        <v>71</v>
      </c>
      <c r="AY634" s="238" t="s">
        <v>123</v>
      </c>
    </row>
    <row r="635" s="13" customFormat="1">
      <c r="A635" s="13"/>
      <c r="B635" s="227"/>
      <c r="C635" s="228"/>
      <c r="D635" s="229" t="s">
        <v>203</v>
      </c>
      <c r="E635" s="230" t="s">
        <v>19</v>
      </c>
      <c r="F635" s="231" t="s">
        <v>1063</v>
      </c>
      <c r="G635" s="228"/>
      <c r="H635" s="232">
        <v>37.828000000000003</v>
      </c>
      <c r="I635" s="233"/>
      <c r="J635" s="228"/>
      <c r="K635" s="228"/>
      <c r="L635" s="234"/>
      <c r="M635" s="235"/>
      <c r="N635" s="236"/>
      <c r="O635" s="236"/>
      <c r="P635" s="236"/>
      <c r="Q635" s="236"/>
      <c r="R635" s="236"/>
      <c r="S635" s="236"/>
      <c r="T635" s="237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8" t="s">
        <v>203</v>
      </c>
      <c r="AU635" s="238" t="s">
        <v>81</v>
      </c>
      <c r="AV635" s="13" t="s">
        <v>81</v>
      </c>
      <c r="AW635" s="13" t="s">
        <v>33</v>
      </c>
      <c r="AX635" s="13" t="s">
        <v>71</v>
      </c>
      <c r="AY635" s="238" t="s">
        <v>123</v>
      </c>
    </row>
    <row r="636" s="13" customFormat="1">
      <c r="A636" s="13"/>
      <c r="B636" s="227"/>
      <c r="C636" s="228"/>
      <c r="D636" s="229" t="s">
        <v>203</v>
      </c>
      <c r="E636" s="230" t="s">
        <v>19</v>
      </c>
      <c r="F636" s="231" t="s">
        <v>1064</v>
      </c>
      <c r="G636" s="228"/>
      <c r="H636" s="232">
        <v>23.823</v>
      </c>
      <c r="I636" s="233"/>
      <c r="J636" s="228"/>
      <c r="K636" s="228"/>
      <c r="L636" s="234"/>
      <c r="M636" s="235"/>
      <c r="N636" s="236"/>
      <c r="O636" s="236"/>
      <c r="P636" s="236"/>
      <c r="Q636" s="236"/>
      <c r="R636" s="236"/>
      <c r="S636" s="236"/>
      <c r="T636" s="237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8" t="s">
        <v>203</v>
      </c>
      <c r="AU636" s="238" t="s">
        <v>81</v>
      </c>
      <c r="AV636" s="13" t="s">
        <v>81</v>
      </c>
      <c r="AW636" s="13" t="s">
        <v>33</v>
      </c>
      <c r="AX636" s="13" t="s">
        <v>71</v>
      </c>
      <c r="AY636" s="238" t="s">
        <v>123</v>
      </c>
    </row>
    <row r="637" s="15" customFormat="1">
      <c r="A637" s="15"/>
      <c r="B637" s="261"/>
      <c r="C637" s="262"/>
      <c r="D637" s="229" t="s">
        <v>203</v>
      </c>
      <c r="E637" s="263" t="s">
        <v>19</v>
      </c>
      <c r="F637" s="264" t="s">
        <v>1065</v>
      </c>
      <c r="G637" s="262"/>
      <c r="H637" s="265">
        <v>68.275999999999996</v>
      </c>
      <c r="I637" s="266"/>
      <c r="J637" s="262"/>
      <c r="K637" s="262"/>
      <c r="L637" s="267"/>
      <c r="M637" s="268"/>
      <c r="N637" s="269"/>
      <c r="O637" s="269"/>
      <c r="P637" s="269"/>
      <c r="Q637" s="269"/>
      <c r="R637" s="269"/>
      <c r="S637" s="269"/>
      <c r="T637" s="270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71" t="s">
        <v>203</v>
      </c>
      <c r="AU637" s="271" t="s">
        <v>81</v>
      </c>
      <c r="AV637" s="15" t="s">
        <v>141</v>
      </c>
      <c r="AW637" s="15" t="s">
        <v>33</v>
      </c>
      <c r="AX637" s="15" t="s">
        <v>71</v>
      </c>
      <c r="AY637" s="271" t="s">
        <v>123</v>
      </c>
    </row>
    <row r="638" s="13" customFormat="1">
      <c r="A638" s="13"/>
      <c r="B638" s="227"/>
      <c r="C638" s="228"/>
      <c r="D638" s="229" t="s">
        <v>203</v>
      </c>
      <c r="E638" s="230" t="s">
        <v>19</v>
      </c>
      <c r="F638" s="231" t="s">
        <v>1066</v>
      </c>
      <c r="G638" s="228"/>
      <c r="H638" s="232">
        <v>14.784000000000001</v>
      </c>
      <c r="I638" s="233"/>
      <c r="J638" s="228"/>
      <c r="K638" s="228"/>
      <c r="L638" s="234"/>
      <c r="M638" s="235"/>
      <c r="N638" s="236"/>
      <c r="O638" s="236"/>
      <c r="P638" s="236"/>
      <c r="Q638" s="236"/>
      <c r="R638" s="236"/>
      <c r="S638" s="236"/>
      <c r="T638" s="237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8" t="s">
        <v>203</v>
      </c>
      <c r="AU638" s="238" t="s">
        <v>81</v>
      </c>
      <c r="AV638" s="13" t="s">
        <v>81</v>
      </c>
      <c r="AW638" s="13" t="s">
        <v>33</v>
      </c>
      <c r="AX638" s="13" t="s">
        <v>71</v>
      </c>
      <c r="AY638" s="238" t="s">
        <v>123</v>
      </c>
    </row>
    <row r="639" s="13" customFormat="1">
      <c r="A639" s="13"/>
      <c r="B639" s="227"/>
      <c r="C639" s="228"/>
      <c r="D639" s="229" t="s">
        <v>203</v>
      </c>
      <c r="E639" s="230" t="s">
        <v>19</v>
      </c>
      <c r="F639" s="231" t="s">
        <v>1067</v>
      </c>
      <c r="G639" s="228"/>
      <c r="H639" s="232">
        <v>1.248</v>
      </c>
      <c r="I639" s="233"/>
      <c r="J639" s="228"/>
      <c r="K639" s="228"/>
      <c r="L639" s="234"/>
      <c r="M639" s="235"/>
      <c r="N639" s="236"/>
      <c r="O639" s="236"/>
      <c r="P639" s="236"/>
      <c r="Q639" s="236"/>
      <c r="R639" s="236"/>
      <c r="S639" s="236"/>
      <c r="T639" s="237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8" t="s">
        <v>203</v>
      </c>
      <c r="AU639" s="238" t="s">
        <v>81</v>
      </c>
      <c r="AV639" s="13" t="s">
        <v>81</v>
      </c>
      <c r="AW639" s="13" t="s">
        <v>33</v>
      </c>
      <c r="AX639" s="13" t="s">
        <v>71</v>
      </c>
      <c r="AY639" s="238" t="s">
        <v>123</v>
      </c>
    </row>
    <row r="640" s="13" customFormat="1">
      <c r="A640" s="13"/>
      <c r="B640" s="227"/>
      <c r="C640" s="228"/>
      <c r="D640" s="229" t="s">
        <v>203</v>
      </c>
      <c r="E640" s="230" t="s">
        <v>19</v>
      </c>
      <c r="F640" s="231" t="s">
        <v>1068</v>
      </c>
      <c r="G640" s="228"/>
      <c r="H640" s="232">
        <v>1.276</v>
      </c>
      <c r="I640" s="233"/>
      <c r="J640" s="228"/>
      <c r="K640" s="228"/>
      <c r="L640" s="234"/>
      <c r="M640" s="235"/>
      <c r="N640" s="236"/>
      <c r="O640" s="236"/>
      <c r="P640" s="236"/>
      <c r="Q640" s="236"/>
      <c r="R640" s="236"/>
      <c r="S640" s="236"/>
      <c r="T640" s="237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8" t="s">
        <v>203</v>
      </c>
      <c r="AU640" s="238" t="s">
        <v>81</v>
      </c>
      <c r="AV640" s="13" t="s">
        <v>81</v>
      </c>
      <c r="AW640" s="13" t="s">
        <v>33</v>
      </c>
      <c r="AX640" s="13" t="s">
        <v>71</v>
      </c>
      <c r="AY640" s="238" t="s">
        <v>123</v>
      </c>
    </row>
    <row r="641" s="13" customFormat="1">
      <c r="A641" s="13"/>
      <c r="B641" s="227"/>
      <c r="C641" s="228"/>
      <c r="D641" s="229" t="s">
        <v>203</v>
      </c>
      <c r="E641" s="230" t="s">
        <v>19</v>
      </c>
      <c r="F641" s="231" t="s">
        <v>1069</v>
      </c>
      <c r="G641" s="228"/>
      <c r="H641" s="232">
        <v>3.6000000000000001</v>
      </c>
      <c r="I641" s="233"/>
      <c r="J641" s="228"/>
      <c r="K641" s="228"/>
      <c r="L641" s="234"/>
      <c r="M641" s="235"/>
      <c r="N641" s="236"/>
      <c r="O641" s="236"/>
      <c r="P641" s="236"/>
      <c r="Q641" s="236"/>
      <c r="R641" s="236"/>
      <c r="S641" s="236"/>
      <c r="T641" s="237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8" t="s">
        <v>203</v>
      </c>
      <c r="AU641" s="238" t="s">
        <v>81</v>
      </c>
      <c r="AV641" s="13" t="s">
        <v>81</v>
      </c>
      <c r="AW641" s="13" t="s">
        <v>33</v>
      </c>
      <c r="AX641" s="13" t="s">
        <v>71</v>
      </c>
      <c r="AY641" s="238" t="s">
        <v>123</v>
      </c>
    </row>
    <row r="642" s="13" customFormat="1">
      <c r="A642" s="13"/>
      <c r="B642" s="227"/>
      <c r="C642" s="228"/>
      <c r="D642" s="229" t="s">
        <v>203</v>
      </c>
      <c r="E642" s="230" t="s">
        <v>19</v>
      </c>
      <c r="F642" s="231" t="s">
        <v>1070</v>
      </c>
      <c r="G642" s="228"/>
      <c r="H642" s="232">
        <v>2.5840000000000001</v>
      </c>
      <c r="I642" s="233"/>
      <c r="J642" s="228"/>
      <c r="K642" s="228"/>
      <c r="L642" s="234"/>
      <c r="M642" s="235"/>
      <c r="N642" s="236"/>
      <c r="O642" s="236"/>
      <c r="P642" s="236"/>
      <c r="Q642" s="236"/>
      <c r="R642" s="236"/>
      <c r="S642" s="236"/>
      <c r="T642" s="237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8" t="s">
        <v>203</v>
      </c>
      <c r="AU642" s="238" t="s">
        <v>81</v>
      </c>
      <c r="AV642" s="13" t="s">
        <v>81</v>
      </c>
      <c r="AW642" s="13" t="s">
        <v>33</v>
      </c>
      <c r="AX642" s="13" t="s">
        <v>71</v>
      </c>
      <c r="AY642" s="238" t="s">
        <v>123</v>
      </c>
    </row>
    <row r="643" s="13" customFormat="1">
      <c r="A643" s="13"/>
      <c r="B643" s="227"/>
      <c r="C643" s="228"/>
      <c r="D643" s="229" t="s">
        <v>203</v>
      </c>
      <c r="E643" s="230" t="s">
        <v>19</v>
      </c>
      <c r="F643" s="231" t="s">
        <v>1071</v>
      </c>
      <c r="G643" s="228"/>
      <c r="H643" s="232">
        <v>1.276</v>
      </c>
      <c r="I643" s="233"/>
      <c r="J643" s="228"/>
      <c r="K643" s="228"/>
      <c r="L643" s="234"/>
      <c r="M643" s="235"/>
      <c r="N643" s="236"/>
      <c r="O643" s="236"/>
      <c r="P643" s="236"/>
      <c r="Q643" s="236"/>
      <c r="R643" s="236"/>
      <c r="S643" s="236"/>
      <c r="T643" s="237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8" t="s">
        <v>203</v>
      </c>
      <c r="AU643" s="238" t="s">
        <v>81</v>
      </c>
      <c r="AV643" s="13" t="s">
        <v>81</v>
      </c>
      <c r="AW643" s="13" t="s">
        <v>33</v>
      </c>
      <c r="AX643" s="13" t="s">
        <v>71</v>
      </c>
      <c r="AY643" s="238" t="s">
        <v>123</v>
      </c>
    </row>
    <row r="644" s="13" customFormat="1">
      <c r="A644" s="13"/>
      <c r="B644" s="227"/>
      <c r="C644" s="228"/>
      <c r="D644" s="229" t="s">
        <v>203</v>
      </c>
      <c r="E644" s="230" t="s">
        <v>19</v>
      </c>
      <c r="F644" s="231" t="s">
        <v>1072</v>
      </c>
      <c r="G644" s="228"/>
      <c r="H644" s="232">
        <v>56.640000000000001</v>
      </c>
      <c r="I644" s="233"/>
      <c r="J644" s="228"/>
      <c r="K644" s="228"/>
      <c r="L644" s="234"/>
      <c r="M644" s="235"/>
      <c r="N644" s="236"/>
      <c r="O644" s="236"/>
      <c r="P644" s="236"/>
      <c r="Q644" s="236"/>
      <c r="R644" s="236"/>
      <c r="S644" s="236"/>
      <c r="T644" s="237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8" t="s">
        <v>203</v>
      </c>
      <c r="AU644" s="238" t="s">
        <v>81</v>
      </c>
      <c r="AV644" s="13" t="s">
        <v>81</v>
      </c>
      <c r="AW644" s="13" t="s">
        <v>33</v>
      </c>
      <c r="AX644" s="13" t="s">
        <v>71</v>
      </c>
      <c r="AY644" s="238" t="s">
        <v>123</v>
      </c>
    </row>
    <row r="645" s="13" customFormat="1">
      <c r="A645" s="13"/>
      <c r="B645" s="227"/>
      <c r="C645" s="228"/>
      <c r="D645" s="229" t="s">
        <v>203</v>
      </c>
      <c r="E645" s="230" t="s">
        <v>19</v>
      </c>
      <c r="F645" s="231" t="s">
        <v>1073</v>
      </c>
      <c r="G645" s="228"/>
      <c r="H645" s="232">
        <v>3.2999999999999998</v>
      </c>
      <c r="I645" s="233"/>
      <c r="J645" s="228"/>
      <c r="K645" s="228"/>
      <c r="L645" s="234"/>
      <c r="M645" s="235"/>
      <c r="N645" s="236"/>
      <c r="O645" s="236"/>
      <c r="P645" s="236"/>
      <c r="Q645" s="236"/>
      <c r="R645" s="236"/>
      <c r="S645" s="236"/>
      <c r="T645" s="237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8" t="s">
        <v>203</v>
      </c>
      <c r="AU645" s="238" t="s">
        <v>81</v>
      </c>
      <c r="AV645" s="13" t="s">
        <v>81</v>
      </c>
      <c r="AW645" s="13" t="s">
        <v>33</v>
      </c>
      <c r="AX645" s="13" t="s">
        <v>71</v>
      </c>
      <c r="AY645" s="238" t="s">
        <v>123</v>
      </c>
    </row>
    <row r="646" s="13" customFormat="1">
      <c r="A646" s="13"/>
      <c r="B646" s="227"/>
      <c r="C646" s="228"/>
      <c r="D646" s="229" t="s">
        <v>203</v>
      </c>
      <c r="E646" s="230" t="s">
        <v>19</v>
      </c>
      <c r="F646" s="231" t="s">
        <v>1074</v>
      </c>
      <c r="G646" s="228"/>
      <c r="H646" s="232">
        <v>0.83999999999999997</v>
      </c>
      <c r="I646" s="233"/>
      <c r="J646" s="228"/>
      <c r="K646" s="228"/>
      <c r="L646" s="234"/>
      <c r="M646" s="235"/>
      <c r="N646" s="236"/>
      <c r="O646" s="236"/>
      <c r="P646" s="236"/>
      <c r="Q646" s="236"/>
      <c r="R646" s="236"/>
      <c r="S646" s="236"/>
      <c r="T646" s="237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8" t="s">
        <v>203</v>
      </c>
      <c r="AU646" s="238" t="s">
        <v>81</v>
      </c>
      <c r="AV646" s="13" t="s">
        <v>81</v>
      </c>
      <c r="AW646" s="13" t="s">
        <v>33</v>
      </c>
      <c r="AX646" s="13" t="s">
        <v>71</v>
      </c>
      <c r="AY646" s="238" t="s">
        <v>123</v>
      </c>
    </row>
    <row r="647" s="13" customFormat="1">
      <c r="A647" s="13"/>
      <c r="B647" s="227"/>
      <c r="C647" s="228"/>
      <c r="D647" s="229" t="s">
        <v>203</v>
      </c>
      <c r="E647" s="230" t="s">
        <v>19</v>
      </c>
      <c r="F647" s="231" t="s">
        <v>1075</v>
      </c>
      <c r="G647" s="228"/>
      <c r="H647" s="232">
        <v>0.5</v>
      </c>
      <c r="I647" s="233"/>
      <c r="J647" s="228"/>
      <c r="K647" s="228"/>
      <c r="L647" s="234"/>
      <c r="M647" s="235"/>
      <c r="N647" s="236"/>
      <c r="O647" s="236"/>
      <c r="P647" s="236"/>
      <c r="Q647" s="236"/>
      <c r="R647" s="236"/>
      <c r="S647" s="236"/>
      <c r="T647" s="237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8" t="s">
        <v>203</v>
      </c>
      <c r="AU647" s="238" t="s">
        <v>81</v>
      </c>
      <c r="AV647" s="13" t="s">
        <v>81</v>
      </c>
      <c r="AW647" s="13" t="s">
        <v>33</v>
      </c>
      <c r="AX647" s="13" t="s">
        <v>71</v>
      </c>
      <c r="AY647" s="238" t="s">
        <v>123</v>
      </c>
    </row>
    <row r="648" s="13" customFormat="1">
      <c r="A648" s="13"/>
      <c r="B648" s="227"/>
      <c r="C648" s="228"/>
      <c r="D648" s="229" t="s">
        <v>203</v>
      </c>
      <c r="E648" s="230" t="s">
        <v>19</v>
      </c>
      <c r="F648" s="231" t="s">
        <v>1076</v>
      </c>
      <c r="G648" s="228"/>
      <c r="H648" s="232">
        <v>0.26000000000000001</v>
      </c>
      <c r="I648" s="233"/>
      <c r="J648" s="228"/>
      <c r="K648" s="228"/>
      <c r="L648" s="234"/>
      <c r="M648" s="235"/>
      <c r="N648" s="236"/>
      <c r="O648" s="236"/>
      <c r="P648" s="236"/>
      <c r="Q648" s="236"/>
      <c r="R648" s="236"/>
      <c r="S648" s="236"/>
      <c r="T648" s="237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8" t="s">
        <v>203</v>
      </c>
      <c r="AU648" s="238" t="s">
        <v>81</v>
      </c>
      <c r="AV648" s="13" t="s">
        <v>81</v>
      </c>
      <c r="AW648" s="13" t="s">
        <v>33</v>
      </c>
      <c r="AX648" s="13" t="s">
        <v>71</v>
      </c>
      <c r="AY648" s="238" t="s">
        <v>123</v>
      </c>
    </row>
    <row r="649" s="13" customFormat="1">
      <c r="A649" s="13"/>
      <c r="B649" s="227"/>
      <c r="C649" s="228"/>
      <c r="D649" s="229" t="s">
        <v>203</v>
      </c>
      <c r="E649" s="230" t="s">
        <v>19</v>
      </c>
      <c r="F649" s="231" t="s">
        <v>1077</v>
      </c>
      <c r="G649" s="228"/>
      <c r="H649" s="232">
        <v>0.32000000000000001</v>
      </c>
      <c r="I649" s="233"/>
      <c r="J649" s="228"/>
      <c r="K649" s="228"/>
      <c r="L649" s="234"/>
      <c r="M649" s="235"/>
      <c r="N649" s="236"/>
      <c r="O649" s="236"/>
      <c r="P649" s="236"/>
      <c r="Q649" s="236"/>
      <c r="R649" s="236"/>
      <c r="S649" s="236"/>
      <c r="T649" s="237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8" t="s">
        <v>203</v>
      </c>
      <c r="AU649" s="238" t="s">
        <v>81</v>
      </c>
      <c r="AV649" s="13" t="s">
        <v>81</v>
      </c>
      <c r="AW649" s="13" t="s">
        <v>33</v>
      </c>
      <c r="AX649" s="13" t="s">
        <v>71</v>
      </c>
      <c r="AY649" s="238" t="s">
        <v>123</v>
      </c>
    </row>
    <row r="650" s="13" customFormat="1">
      <c r="A650" s="13"/>
      <c r="B650" s="227"/>
      <c r="C650" s="228"/>
      <c r="D650" s="229" t="s">
        <v>203</v>
      </c>
      <c r="E650" s="230" t="s">
        <v>19</v>
      </c>
      <c r="F650" s="231" t="s">
        <v>1078</v>
      </c>
      <c r="G650" s="228"/>
      <c r="H650" s="232">
        <v>2.6419999999999999</v>
      </c>
      <c r="I650" s="233"/>
      <c r="J650" s="228"/>
      <c r="K650" s="228"/>
      <c r="L650" s="234"/>
      <c r="M650" s="235"/>
      <c r="N650" s="236"/>
      <c r="O650" s="236"/>
      <c r="P650" s="236"/>
      <c r="Q650" s="236"/>
      <c r="R650" s="236"/>
      <c r="S650" s="236"/>
      <c r="T650" s="237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8" t="s">
        <v>203</v>
      </c>
      <c r="AU650" s="238" t="s">
        <v>81</v>
      </c>
      <c r="AV650" s="13" t="s">
        <v>81</v>
      </c>
      <c r="AW650" s="13" t="s">
        <v>33</v>
      </c>
      <c r="AX650" s="13" t="s">
        <v>71</v>
      </c>
      <c r="AY650" s="238" t="s">
        <v>123</v>
      </c>
    </row>
    <row r="651" s="13" customFormat="1">
      <c r="A651" s="13"/>
      <c r="B651" s="227"/>
      <c r="C651" s="228"/>
      <c r="D651" s="229" t="s">
        <v>203</v>
      </c>
      <c r="E651" s="230" t="s">
        <v>19</v>
      </c>
      <c r="F651" s="231" t="s">
        <v>1079</v>
      </c>
      <c r="G651" s="228"/>
      <c r="H651" s="232">
        <v>12.555</v>
      </c>
      <c r="I651" s="233"/>
      <c r="J651" s="228"/>
      <c r="K651" s="228"/>
      <c r="L651" s="234"/>
      <c r="M651" s="235"/>
      <c r="N651" s="236"/>
      <c r="O651" s="236"/>
      <c r="P651" s="236"/>
      <c r="Q651" s="236"/>
      <c r="R651" s="236"/>
      <c r="S651" s="236"/>
      <c r="T651" s="237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8" t="s">
        <v>203</v>
      </c>
      <c r="AU651" s="238" t="s">
        <v>81</v>
      </c>
      <c r="AV651" s="13" t="s">
        <v>81</v>
      </c>
      <c r="AW651" s="13" t="s">
        <v>33</v>
      </c>
      <c r="AX651" s="13" t="s">
        <v>71</v>
      </c>
      <c r="AY651" s="238" t="s">
        <v>123</v>
      </c>
    </row>
    <row r="652" s="13" customFormat="1">
      <c r="A652" s="13"/>
      <c r="B652" s="227"/>
      <c r="C652" s="228"/>
      <c r="D652" s="229" t="s">
        <v>203</v>
      </c>
      <c r="E652" s="230" t="s">
        <v>19</v>
      </c>
      <c r="F652" s="231" t="s">
        <v>1080</v>
      </c>
      <c r="G652" s="228"/>
      <c r="H652" s="232">
        <v>17.629999999999999</v>
      </c>
      <c r="I652" s="233"/>
      <c r="J652" s="228"/>
      <c r="K652" s="228"/>
      <c r="L652" s="234"/>
      <c r="M652" s="235"/>
      <c r="N652" s="236"/>
      <c r="O652" s="236"/>
      <c r="P652" s="236"/>
      <c r="Q652" s="236"/>
      <c r="R652" s="236"/>
      <c r="S652" s="236"/>
      <c r="T652" s="237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8" t="s">
        <v>203</v>
      </c>
      <c r="AU652" s="238" t="s">
        <v>81</v>
      </c>
      <c r="AV652" s="13" t="s">
        <v>81</v>
      </c>
      <c r="AW652" s="13" t="s">
        <v>33</v>
      </c>
      <c r="AX652" s="13" t="s">
        <v>71</v>
      </c>
      <c r="AY652" s="238" t="s">
        <v>123</v>
      </c>
    </row>
    <row r="653" s="13" customFormat="1">
      <c r="A653" s="13"/>
      <c r="B653" s="227"/>
      <c r="C653" s="228"/>
      <c r="D653" s="229" t="s">
        <v>203</v>
      </c>
      <c r="E653" s="230" t="s">
        <v>19</v>
      </c>
      <c r="F653" s="231" t="s">
        <v>1081</v>
      </c>
      <c r="G653" s="228"/>
      <c r="H653" s="232">
        <v>2.3580000000000001</v>
      </c>
      <c r="I653" s="233"/>
      <c r="J653" s="228"/>
      <c r="K653" s="228"/>
      <c r="L653" s="234"/>
      <c r="M653" s="235"/>
      <c r="N653" s="236"/>
      <c r="O653" s="236"/>
      <c r="P653" s="236"/>
      <c r="Q653" s="236"/>
      <c r="R653" s="236"/>
      <c r="S653" s="236"/>
      <c r="T653" s="237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8" t="s">
        <v>203</v>
      </c>
      <c r="AU653" s="238" t="s">
        <v>81</v>
      </c>
      <c r="AV653" s="13" t="s">
        <v>81</v>
      </c>
      <c r="AW653" s="13" t="s">
        <v>33</v>
      </c>
      <c r="AX653" s="13" t="s">
        <v>71</v>
      </c>
      <c r="AY653" s="238" t="s">
        <v>123</v>
      </c>
    </row>
    <row r="654" s="13" customFormat="1">
      <c r="A654" s="13"/>
      <c r="B654" s="227"/>
      <c r="C654" s="228"/>
      <c r="D654" s="229" t="s">
        <v>203</v>
      </c>
      <c r="E654" s="230" t="s">
        <v>19</v>
      </c>
      <c r="F654" s="231" t="s">
        <v>1082</v>
      </c>
      <c r="G654" s="228"/>
      <c r="H654" s="232">
        <v>0.32000000000000001</v>
      </c>
      <c r="I654" s="233"/>
      <c r="J654" s="228"/>
      <c r="K654" s="228"/>
      <c r="L654" s="234"/>
      <c r="M654" s="235"/>
      <c r="N654" s="236"/>
      <c r="O654" s="236"/>
      <c r="P654" s="236"/>
      <c r="Q654" s="236"/>
      <c r="R654" s="236"/>
      <c r="S654" s="236"/>
      <c r="T654" s="237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8" t="s">
        <v>203</v>
      </c>
      <c r="AU654" s="238" t="s">
        <v>81</v>
      </c>
      <c r="AV654" s="13" t="s">
        <v>81</v>
      </c>
      <c r="AW654" s="13" t="s">
        <v>33</v>
      </c>
      <c r="AX654" s="13" t="s">
        <v>71</v>
      </c>
      <c r="AY654" s="238" t="s">
        <v>123</v>
      </c>
    </row>
    <row r="655" s="13" customFormat="1">
      <c r="A655" s="13"/>
      <c r="B655" s="227"/>
      <c r="C655" s="228"/>
      <c r="D655" s="229" t="s">
        <v>203</v>
      </c>
      <c r="E655" s="230" t="s">
        <v>19</v>
      </c>
      <c r="F655" s="231" t="s">
        <v>1083</v>
      </c>
      <c r="G655" s="228"/>
      <c r="H655" s="232">
        <v>5</v>
      </c>
      <c r="I655" s="233"/>
      <c r="J655" s="228"/>
      <c r="K655" s="228"/>
      <c r="L655" s="234"/>
      <c r="M655" s="235"/>
      <c r="N655" s="236"/>
      <c r="O655" s="236"/>
      <c r="P655" s="236"/>
      <c r="Q655" s="236"/>
      <c r="R655" s="236"/>
      <c r="S655" s="236"/>
      <c r="T655" s="237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8" t="s">
        <v>203</v>
      </c>
      <c r="AU655" s="238" t="s">
        <v>81</v>
      </c>
      <c r="AV655" s="13" t="s">
        <v>81</v>
      </c>
      <c r="AW655" s="13" t="s">
        <v>33</v>
      </c>
      <c r="AX655" s="13" t="s">
        <v>71</v>
      </c>
      <c r="AY655" s="238" t="s">
        <v>123</v>
      </c>
    </row>
    <row r="656" s="15" customFormat="1">
      <c r="A656" s="15"/>
      <c r="B656" s="261"/>
      <c r="C656" s="262"/>
      <c r="D656" s="229" t="s">
        <v>203</v>
      </c>
      <c r="E656" s="263" t="s">
        <v>19</v>
      </c>
      <c r="F656" s="264" t="s">
        <v>1084</v>
      </c>
      <c r="G656" s="262"/>
      <c r="H656" s="265">
        <v>127.133</v>
      </c>
      <c r="I656" s="266"/>
      <c r="J656" s="262"/>
      <c r="K656" s="262"/>
      <c r="L656" s="267"/>
      <c r="M656" s="268"/>
      <c r="N656" s="269"/>
      <c r="O656" s="269"/>
      <c r="P656" s="269"/>
      <c r="Q656" s="269"/>
      <c r="R656" s="269"/>
      <c r="S656" s="269"/>
      <c r="T656" s="270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71" t="s">
        <v>203</v>
      </c>
      <c r="AU656" s="271" t="s">
        <v>81</v>
      </c>
      <c r="AV656" s="15" t="s">
        <v>141</v>
      </c>
      <c r="AW656" s="15" t="s">
        <v>33</v>
      </c>
      <c r="AX656" s="15" t="s">
        <v>79</v>
      </c>
      <c r="AY656" s="271" t="s">
        <v>123</v>
      </c>
    </row>
    <row r="657" s="2" customFormat="1" ht="24.15" customHeight="1">
      <c r="A657" s="39"/>
      <c r="B657" s="40"/>
      <c r="C657" s="205" t="s">
        <v>1085</v>
      </c>
      <c r="D657" s="205" t="s">
        <v>126</v>
      </c>
      <c r="E657" s="206" t="s">
        <v>1086</v>
      </c>
      <c r="F657" s="207" t="s">
        <v>1087</v>
      </c>
      <c r="G657" s="208" t="s">
        <v>230</v>
      </c>
      <c r="H657" s="209">
        <v>127.133</v>
      </c>
      <c r="I657" s="210"/>
      <c r="J657" s="211">
        <f>ROUND(I657*H657,2)</f>
        <v>0</v>
      </c>
      <c r="K657" s="207" t="s">
        <v>130</v>
      </c>
      <c r="L657" s="45"/>
      <c r="M657" s="212" t="s">
        <v>19</v>
      </c>
      <c r="N657" s="213" t="s">
        <v>42</v>
      </c>
      <c r="O657" s="85"/>
      <c r="P657" s="214">
        <f>O657*H657</f>
        <v>0</v>
      </c>
      <c r="Q657" s="214">
        <v>0.00022000000000000001</v>
      </c>
      <c r="R657" s="214">
        <f>Q657*H657</f>
        <v>0.027969259999999999</v>
      </c>
      <c r="S657" s="214">
        <v>0</v>
      </c>
      <c r="T657" s="215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16" t="s">
        <v>279</v>
      </c>
      <c r="AT657" s="216" t="s">
        <v>126</v>
      </c>
      <c r="AU657" s="216" t="s">
        <v>81</v>
      </c>
      <c r="AY657" s="18" t="s">
        <v>123</v>
      </c>
      <c r="BE657" s="217">
        <f>IF(N657="základní",J657,0)</f>
        <v>0</v>
      </c>
      <c r="BF657" s="217">
        <f>IF(N657="snížená",J657,0)</f>
        <v>0</v>
      </c>
      <c r="BG657" s="217">
        <f>IF(N657="zákl. přenesená",J657,0)</f>
        <v>0</v>
      </c>
      <c r="BH657" s="217">
        <f>IF(N657="sníž. přenesená",J657,0)</f>
        <v>0</v>
      </c>
      <c r="BI657" s="217">
        <f>IF(N657="nulová",J657,0)</f>
        <v>0</v>
      </c>
      <c r="BJ657" s="18" t="s">
        <v>79</v>
      </c>
      <c r="BK657" s="217">
        <f>ROUND(I657*H657,2)</f>
        <v>0</v>
      </c>
      <c r="BL657" s="18" t="s">
        <v>279</v>
      </c>
      <c r="BM657" s="216" t="s">
        <v>1088</v>
      </c>
    </row>
    <row r="658" s="2" customFormat="1">
      <c r="A658" s="39"/>
      <c r="B658" s="40"/>
      <c r="C658" s="41"/>
      <c r="D658" s="218" t="s">
        <v>133</v>
      </c>
      <c r="E658" s="41"/>
      <c r="F658" s="219" t="s">
        <v>1089</v>
      </c>
      <c r="G658" s="41"/>
      <c r="H658" s="41"/>
      <c r="I658" s="220"/>
      <c r="J658" s="41"/>
      <c r="K658" s="41"/>
      <c r="L658" s="45"/>
      <c r="M658" s="221"/>
      <c r="N658" s="222"/>
      <c r="O658" s="85"/>
      <c r="P658" s="85"/>
      <c r="Q658" s="85"/>
      <c r="R658" s="85"/>
      <c r="S658" s="85"/>
      <c r="T658" s="86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133</v>
      </c>
      <c r="AU658" s="18" t="s">
        <v>81</v>
      </c>
    </row>
    <row r="659" s="2" customFormat="1" ht="21.75" customHeight="1">
      <c r="A659" s="39"/>
      <c r="B659" s="40"/>
      <c r="C659" s="205" t="s">
        <v>1090</v>
      </c>
      <c r="D659" s="205" t="s">
        <v>126</v>
      </c>
      <c r="E659" s="206" t="s">
        <v>1091</v>
      </c>
      <c r="F659" s="207" t="s">
        <v>1092</v>
      </c>
      <c r="G659" s="208" t="s">
        <v>230</v>
      </c>
      <c r="H659" s="209">
        <v>2.2050000000000001</v>
      </c>
      <c r="I659" s="210"/>
      <c r="J659" s="211">
        <f>ROUND(I659*H659,2)</f>
        <v>0</v>
      </c>
      <c r="K659" s="207" t="s">
        <v>130</v>
      </c>
      <c r="L659" s="45"/>
      <c r="M659" s="212" t="s">
        <v>19</v>
      </c>
      <c r="N659" s="213" t="s">
        <v>42</v>
      </c>
      <c r="O659" s="85"/>
      <c r="P659" s="214">
        <f>O659*H659</f>
        <v>0</v>
      </c>
      <c r="Q659" s="214">
        <v>6.9999999999999994E-05</v>
      </c>
      <c r="R659" s="214">
        <f>Q659*H659</f>
        <v>0.00015434999999999998</v>
      </c>
      <c r="S659" s="214">
        <v>0</v>
      </c>
      <c r="T659" s="215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16" t="s">
        <v>279</v>
      </c>
      <c r="AT659" s="216" t="s">
        <v>126</v>
      </c>
      <c r="AU659" s="216" t="s">
        <v>81</v>
      </c>
      <c r="AY659" s="18" t="s">
        <v>123</v>
      </c>
      <c r="BE659" s="217">
        <f>IF(N659="základní",J659,0)</f>
        <v>0</v>
      </c>
      <c r="BF659" s="217">
        <f>IF(N659="snížená",J659,0)</f>
        <v>0</v>
      </c>
      <c r="BG659" s="217">
        <f>IF(N659="zákl. přenesená",J659,0)</f>
        <v>0</v>
      </c>
      <c r="BH659" s="217">
        <f>IF(N659="sníž. přenesená",J659,0)</f>
        <v>0</v>
      </c>
      <c r="BI659" s="217">
        <f>IF(N659="nulová",J659,0)</f>
        <v>0</v>
      </c>
      <c r="BJ659" s="18" t="s">
        <v>79</v>
      </c>
      <c r="BK659" s="217">
        <f>ROUND(I659*H659,2)</f>
        <v>0</v>
      </c>
      <c r="BL659" s="18" t="s">
        <v>279</v>
      </c>
      <c r="BM659" s="216" t="s">
        <v>1093</v>
      </c>
    </row>
    <row r="660" s="2" customFormat="1">
      <c r="A660" s="39"/>
      <c r="B660" s="40"/>
      <c r="C660" s="41"/>
      <c r="D660" s="218" t="s">
        <v>133</v>
      </c>
      <c r="E660" s="41"/>
      <c r="F660" s="219" t="s">
        <v>1094</v>
      </c>
      <c r="G660" s="41"/>
      <c r="H660" s="41"/>
      <c r="I660" s="220"/>
      <c r="J660" s="41"/>
      <c r="K660" s="41"/>
      <c r="L660" s="45"/>
      <c r="M660" s="221"/>
      <c r="N660" s="222"/>
      <c r="O660" s="85"/>
      <c r="P660" s="85"/>
      <c r="Q660" s="85"/>
      <c r="R660" s="85"/>
      <c r="S660" s="85"/>
      <c r="T660" s="86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133</v>
      </c>
      <c r="AU660" s="18" t="s">
        <v>81</v>
      </c>
    </row>
    <row r="661" s="13" customFormat="1">
      <c r="A661" s="13"/>
      <c r="B661" s="227"/>
      <c r="C661" s="228"/>
      <c r="D661" s="229" t="s">
        <v>203</v>
      </c>
      <c r="E661" s="230" t="s">
        <v>19</v>
      </c>
      <c r="F661" s="231" t="s">
        <v>1095</v>
      </c>
      <c r="G661" s="228"/>
      <c r="H661" s="232">
        <v>2.2050000000000001</v>
      </c>
      <c r="I661" s="233"/>
      <c r="J661" s="228"/>
      <c r="K661" s="228"/>
      <c r="L661" s="234"/>
      <c r="M661" s="235"/>
      <c r="N661" s="236"/>
      <c r="O661" s="236"/>
      <c r="P661" s="236"/>
      <c r="Q661" s="236"/>
      <c r="R661" s="236"/>
      <c r="S661" s="236"/>
      <c r="T661" s="237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8" t="s">
        <v>203</v>
      </c>
      <c r="AU661" s="238" t="s">
        <v>81</v>
      </c>
      <c r="AV661" s="13" t="s">
        <v>81</v>
      </c>
      <c r="AW661" s="13" t="s">
        <v>33</v>
      </c>
      <c r="AX661" s="13" t="s">
        <v>79</v>
      </c>
      <c r="AY661" s="238" t="s">
        <v>123</v>
      </c>
    </row>
    <row r="662" s="2" customFormat="1" ht="21.75" customHeight="1">
      <c r="A662" s="39"/>
      <c r="B662" s="40"/>
      <c r="C662" s="205" t="s">
        <v>1096</v>
      </c>
      <c r="D662" s="205" t="s">
        <v>126</v>
      </c>
      <c r="E662" s="206" t="s">
        <v>1097</v>
      </c>
      <c r="F662" s="207" t="s">
        <v>1098</v>
      </c>
      <c r="G662" s="208" t="s">
        <v>230</v>
      </c>
      <c r="H662" s="209">
        <v>2.2050000000000001</v>
      </c>
      <c r="I662" s="210"/>
      <c r="J662" s="211">
        <f>ROUND(I662*H662,2)</f>
        <v>0</v>
      </c>
      <c r="K662" s="207" t="s">
        <v>130</v>
      </c>
      <c r="L662" s="45"/>
      <c r="M662" s="212" t="s">
        <v>19</v>
      </c>
      <c r="N662" s="213" t="s">
        <v>42</v>
      </c>
      <c r="O662" s="85"/>
      <c r="P662" s="214">
        <f>O662*H662</f>
        <v>0</v>
      </c>
      <c r="Q662" s="214">
        <v>6.9999999999999994E-05</v>
      </c>
      <c r="R662" s="214">
        <f>Q662*H662</f>
        <v>0.00015434999999999998</v>
      </c>
      <c r="S662" s="214">
        <v>0</v>
      </c>
      <c r="T662" s="215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16" t="s">
        <v>279</v>
      </c>
      <c r="AT662" s="216" t="s">
        <v>126</v>
      </c>
      <c r="AU662" s="216" t="s">
        <v>81</v>
      </c>
      <c r="AY662" s="18" t="s">
        <v>123</v>
      </c>
      <c r="BE662" s="217">
        <f>IF(N662="základní",J662,0)</f>
        <v>0</v>
      </c>
      <c r="BF662" s="217">
        <f>IF(N662="snížená",J662,0)</f>
        <v>0</v>
      </c>
      <c r="BG662" s="217">
        <f>IF(N662="zákl. přenesená",J662,0)</f>
        <v>0</v>
      </c>
      <c r="BH662" s="217">
        <f>IF(N662="sníž. přenesená",J662,0)</f>
        <v>0</v>
      </c>
      <c r="BI662" s="217">
        <f>IF(N662="nulová",J662,0)</f>
        <v>0</v>
      </c>
      <c r="BJ662" s="18" t="s">
        <v>79</v>
      </c>
      <c r="BK662" s="217">
        <f>ROUND(I662*H662,2)</f>
        <v>0</v>
      </c>
      <c r="BL662" s="18" t="s">
        <v>279</v>
      </c>
      <c r="BM662" s="216" t="s">
        <v>1099</v>
      </c>
    </row>
    <row r="663" s="2" customFormat="1">
      <c r="A663" s="39"/>
      <c r="B663" s="40"/>
      <c r="C663" s="41"/>
      <c r="D663" s="218" t="s">
        <v>133</v>
      </c>
      <c r="E663" s="41"/>
      <c r="F663" s="219" t="s">
        <v>1100</v>
      </c>
      <c r="G663" s="41"/>
      <c r="H663" s="41"/>
      <c r="I663" s="220"/>
      <c r="J663" s="41"/>
      <c r="K663" s="41"/>
      <c r="L663" s="45"/>
      <c r="M663" s="221"/>
      <c r="N663" s="222"/>
      <c r="O663" s="85"/>
      <c r="P663" s="85"/>
      <c r="Q663" s="85"/>
      <c r="R663" s="85"/>
      <c r="S663" s="85"/>
      <c r="T663" s="86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133</v>
      </c>
      <c r="AU663" s="18" t="s">
        <v>81</v>
      </c>
    </row>
    <row r="664" s="13" customFormat="1">
      <c r="A664" s="13"/>
      <c r="B664" s="227"/>
      <c r="C664" s="228"/>
      <c r="D664" s="229" t="s">
        <v>203</v>
      </c>
      <c r="E664" s="230" t="s">
        <v>19</v>
      </c>
      <c r="F664" s="231" t="s">
        <v>1095</v>
      </c>
      <c r="G664" s="228"/>
      <c r="H664" s="232">
        <v>2.2050000000000001</v>
      </c>
      <c r="I664" s="233"/>
      <c r="J664" s="228"/>
      <c r="K664" s="228"/>
      <c r="L664" s="234"/>
      <c r="M664" s="235"/>
      <c r="N664" s="236"/>
      <c r="O664" s="236"/>
      <c r="P664" s="236"/>
      <c r="Q664" s="236"/>
      <c r="R664" s="236"/>
      <c r="S664" s="236"/>
      <c r="T664" s="237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8" t="s">
        <v>203</v>
      </c>
      <c r="AU664" s="238" t="s">
        <v>81</v>
      </c>
      <c r="AV664" s="13" t="s">
        <v>81</v>
      </c>
      <c r="AW664" s="13" t="s">
        <v>33</v>
      </c>
      <c r="AX664" s="13" t="s">
        <v>79</v>
      </c>
      <c r="AY664" s="238" t="s">
        <v>123</v>
      </c>
    </row>
    <row r="665" s="2" customFormat="1" ht="16.5" customHeight="1">
      <c r="A665" s="39"/>
      <c r="B665" s="40"/>
      <c r="C665" s="205" t="s">
        <v>1101</v>
      </c>
      <c r="D665" s="205" t="s">
        <v>126</v>
      </c>
      <c r="E665" s="206" t="s">
        <v>1102</v>
      </c>
      <c r="F665" s="207" t="s">
        <v>1103</v>
      </c>
      <c r="G665" s="208" t="s">
        <v>230</v>
      </c>
      <c r="H665" s="209">
        <v>2.2050000000000001</v>
      </c>
      <c r="I665" s="210"/>
      <c r="J665" s="211">
        <f>ROUND(I665*H665,2)</f>
        <v>0</v>
      </c>
      <c r="K665" s="207" t="s">
        <v>130</v>
      </c>
      <c r="L665" s="45"/>
      <c r="M665" s="212" t="s">
        <v>19</v>
      </c>
      <c r="N665" s="213" t="s">
        <v>42</v>
      </c>
      <c r="O665" s="85"/>
      <c r="P665" s="214">
        <f>O665*H665</f>
        <v>0</v>
      </c>
      <c r="Q665" s="214">
        <v>0</v>
      </c>
      <c r="R665" s="214">
        <f>Q665*H665</f>
        <v>0</v>
      </c>
      <c r="S665" s="214">
        <v>0</v>
      </c>
      <c r="T665" s="215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16" t="s">
        <v>279</v>
      </c>
      <c r="AT665" s="216" t="s">
        <v>126</v>
      </c>
      <c r="AU665" s="216" t="s">
        <v>81</v>
      </c>
      <c r="AY665" s="18" t="s">
        <v>123</v>
      </c>
      <c r="BE665" s="217">
        <f>IF(N665="základní",J665,0)</f>
        <v>0</v>
      </c>
      <c r="BF665" s="217">
        <f>IF(N665="snížená",J665,0)</f>
        <v>0</v>
      </c>
      <c r="BG665" s="217">
        <f>IF(N665="zákl. přenesená",J665,0)</f>
        <v>0</v>
      </c>
      <c r="BH665" s="217">
        <f>IF(N665="sníž. přenesená",J665,0)</f>
        <v>0</v>
      </c>
      <c r="BI665" s="217">
        <f>IF(N665="nulová",J665,0)</f>
        <v>0</v>
      </c>
      <c r="BJ665" s="18" t="s">
        <v>79</v>
      </c>
      <c r="BK665" s="217">
        <f>ROUND(I665*H665,2)</f>
        <v>0</v>
      </c>
      <c r="BL665" s="18" t="s">
        <v>279</v>
      </c>
      <c r="BM665" s="216" t="s">
        <v>1104</v>
      </c>
    </row>
    <row r="666" s="2" customFormat="1">
      <c r="A666" s="39"/>
      <c r="B666" s="40"/>
      <c r="C666" s="41"/>
      <c r="D666" s="218" t="s">
        <v>133</v>
      </c>
      <c r="E666" s="41"/>
      <c r="F666" s="219" t="s">
        <v>1105</v>
      </c>
      <c r="G666" s="41"/>
      <c r="H666" s="41"/>
      <c r="I666" s="220"/>
      <c r="J666" s="41"/>
      <c r="K666" s="41"/>
      <c r="L666" s="45"/>
      <c r="M666" s="221"/>
      <c r="N666" s="222"/>
      <c r="O666" s="85"/>
      <c r="P666" s="85"/>
      <c r="Q666" s="85"/>
      <c r="R666" s="85"/>
      <c r="S666" s="85"/>
      <c r="T666" s="86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133</v>
      </c>
      <c r="AU666" s="18" t="s">
        <v>81</v>
      </c>
    </row>
    <row r="667" s="13" customFormat="1">
      <c r="A667" s="13"/>
      <c r="B667" s="227"/>
      <c r="C667" s="228"/>
      <c r="D667" s="229" t="s">
        <v>203</v>
      </c>
      <c r="E667" s="230" t="s">
        <v>19</v>
      </c>
      <c r="F667" s="231" t="s">
        <v>1095</v>
      </c>
      <c r="G667" s="228"/>
      <c r="H667" s="232">
        <v>2.2050000000000001</v>
      </c>
      <c r="I667" s="233"/>
      <c r="J667" s="228"/>
      <c r="K667" s="228"/>
      <c r="L667" s="234"/>
      <c r="M667" s="235"/>
      <c r="N667" s="236"/>
      <c r="O667" s="236"/>
      <c r="P667" s="236"/>
      <c r="Q667" s="236"/>
      <c r="R667" s="236"/>
      <c r="S667" s="236"/>
      <c r="T667" s="237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8" t="s">
        <v>203</v>
      </c>
      <c r="AU667" s="238" t="s">
        <v>81</v>
      </c>
      <c r="AV667" s="13" t="s">
        <v>81</v>
      </c>
      <c r="AW667" s="13" t="s">
        <v>33</v>
      </c>
      <c r="AX667" s="13" t="s">
        <v>79</v>
      </c>
      <c r="AY667" s="238" t="s">
        <v>123</v>
      </c>
    </row>
    <row r="668" s="2" customFormat="1" ht="16.5" customHeight="1">
      <c r="A668" s="39"/>
      <c r="B668" s="40"/>
      <c r="C668" s="205" t="s">
        <v>1106</v>
      </c>
      <c r="D668" s="205" t="s">
        <v>126</v>
      </c>
      <c r="E668" s="206" t="s">
        <v>1107</v>
      </c>
      <c r="F668" s="207" t="s">
        <v>1108</v>
      </c>
      <c r="G668" s="208" t="s">
        <v>230</v>
      </c>
      <c r="H668" s="209">
        <v>2.2050000000000001</v>
      </c>
      <c r="I668" s="210"/>
      <c r="J668" s="211">
        <f>ROUND(I668*H668,2)</f>
        <v>0</v>
      </c>
      <c r="K668" s="207" t="s">
        <v>130</v>
      </c>
      <c r="L668" s="45"/>
      <c r="M668" s="212" t="s">
        <v>19</v>
      </c>
      <c r="N668" s="213" t="s">
        <v>42</v>
      </c>
      <c r="O668" s="85"/>
      <c r="P668" s="214">
        <f>O668*H668</f>
        <v>0</v>
      </c>
      <c r="Q668" s="214">
        <v>0.00011</v>
      </c>
      <c r="R668" s="214">
        <f>Q668*H668</f>
        <v>0.00024255000000000001</v>
      </c>
      <c r="S668" s="214">
        <v>0</v>
      </c>
      <c r="T668" s="215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16" t="s">
        <v>279</v>
      </c>
      <c r="AT668" s="216" t="s">
        <v>126</v>
      </c>
      <c r="AU668" s="216" t="s">
        <v>81</v>
      </c>
      <c r="AY668" s="18" t="s">
        <v>123</v>
      </c>
      <c r="BE668" s="217">
        <f>IF(N668="základní",J668,0)</f>
        <v>0</v>
      </c>
      <c r="BF668" s="217">
        <f>IF(N668="snížená",J668,0)</f>
        <v>0</v>
      </c>
      <c r="BG668" s="217">
        <f>IF(N668="zákl. přenesená",J668,0)</f>
        <v>0</v>
      </c>
      <c r="BH668" s="217">
        <f>IF(N668="sníž. přenesená",J668,0)</f>
        <v>0</v>
      </c>
      <c r="BI668" s="217">
        <f>IF(N668="nulová",J668,0)</f>
        <v>0</v>
      </c>
      <c r="BJ668" s="18" t="s">
        <v>79</v>
      </c>
      <c r="BK668" s="217">
        <f>ROUND(I668*H668,2)</f>
        <v>0</v>
      </c>
      <c r="BL668" s="18" t="s">
        <v>279</v>
      </c>
      <c r="BM668" s="216" t="s">
        <v>1109</v>
      </c>
    </row>
    <row r="669" s="2" customFormat="1">
      <c r="A669" s="39"/>
      <c r="B669" s="40"/>
      <c r="C669" s="41"/>
      <c r="D669" s="218" t="s">
        <v>133</v>
      </c>
      <c r="E669" s="41"/>
      <c r="F669" s="219" t="s">
        <v>1110</v>
      </c>
      <c r="G669" s="41"/>
      <c r="H669" s="41"/>
      <c r="I669" s="220"/>
      <c r="J669" s="41"/>
      <c r="K669" s="41"/>
      <c r="L669" s="45"/>
      <c r="M669" s="221"/>
      <c r="N669" s="222"/>
      <c r="O669" s="85"/>
      <c r="P669" s="85"/>
      <c r="Q669" s="85"/>
      <c r="R669" s="85"/>
      <c r="S669" s="85"/>
      <c r="T669" s="86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133</v>
      </c>
      <c r="AU669" s="18" t="s">
        <v>81</v>
      </c>
    </row>
    <row r="670" s="13" customFormat="1">
      <c r="A670" s="13"/>
      <c r="B670" s="227"/>
      <c r="C670" s="228"/>
      <c r="D670" s="229" t="s">
        <v>203</v>
      </c>
      <c r="E670" s="230" t="s">
        <v>19</v>
      </c>
      <c r="F670" s="231" t="s">
        <v>1095</v>
      </c>
      <c r="G670" s="228"/>
      <c r="H670" s="232">
        <v>2.2050000000000001</v>
      </c>
      <c r="I670" s="233"/>
      <c r="J670" s="228"/>
      <c r="K670" s="228"/>
      <c r="L670" s="234"/>
      <c r="M670" s="235"/>
      <c r="N670" s="236"/>
      <c r="O670" s="236"/>
      <c r="P670" s="236"/>
      <c r="Q670" s="236"/>
      <c r="R670" s="236"/>
      <c r="S670" s="236"/>
      <c r="T670" s="237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8" t="s">
        <v>203</v>
      </c>
      <c r="AU670" s="238" t="s">
        <v>81</v>
      </c>
      <c r="AV670" s="13" t="s">
        <v>81</v>
      </c>
      <c r="AW670" s="13" t="s">
        <v>33</v>
      </c>
      <c r="AX670" s="13" t="s">
        <v>79</v>
      </c>
      <c r="AY670" s="238" t="s">
        <v>123</v>
      </c>
    </row>
    <row r="671" s="2" customFormat="1" ht="24.15" customHeight="1">
      <c r="A671" s="39"/>
      <c r="B671" s="40"/>
      <c r="C671" s="205" t="s">
        <v>1111</v>
      </c>
      <c r="D671" s="205" t="s">
        <v>126</v>
      </c>
      <c r="E671" s="206" t="s">
        <v>1112</v>
      </c>
      <c r="F671" s="207" t="s">
        <v>1113</v>
      </c>
      <c r="G671" s="208" t="s">
        <v>230</v>
      </c>
      <c r="H671" s="209">
        <v>2.2050000000000001</v>
      </c>
      <c r="I671" s="210"/>
      <c r="J671" s="211">
        <f>ROUND(I671*H671,2)</f>
        <v>0</v>
      </c>
      <c r="K671" s="207" t="s">
        <v>130</v>
      </c>
      <c r="L671" s="45"/>
      <c r="M671" s="212" t="s">
        <v>19</v>
      </c>
      <c r="N671" s="213" t="s">
        <v>42</v>
      </c>
      <c r="O671" s="85"/>
      <c r="P671" s="214">
        <f>O671*H671</f>
        <v>0</v>
      </c>
      <c r="Q671" s="214">
        <v>0.00010000000000000001</v>
      </c>
      <c r="R671" s="214">
        <f>Q671*H671</f>
        <v>0.00022050000000000002</v>
      </c>
      <c r="S671" s="214">
        <v>0</v>
      </c>
      <c r="T671" s="215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16" t="s">
        <v>279</v>
      </c>
      <c r="AT671" s="216" t="s">
        <v>126</v>
      </c>
      <c r="AU671" s="216" t="s">
        <v>81</v>
      </c>
      <c r="AY671" s="18" t="s">
        <v>123</v>
      </c>
      <c r="BE671" s="217">
        <f>IF(N671="základní",J671,0)</f>
        <v>0</v>
      </c>
      <c r="BF671" s="217">
        <f>IF(N671="snížená",J671,0)</f>
        <v>0</v>
      </c>
      <c r="BG671" s="217">
        <f>IF(N671="zákl. přenesená",J671,0)</f>
        <v>0</v>
      </c>
      <c r="BH671" s="217">
        <f>IF(N671="sníž. přenesená",J671,0)</f>
        <v>0</v>
      </c>
      <c r="BI671" s="217">
        <f>IF(N671="nulová",J671,0)</f>
        <v>0</v>
      </c>
      <c r="BJ671" s="18" t="s">
        <v>79</v>
      </c>
      <c r="BK671" s="217">
        <f>ROUND(I671*H671,2)</f>
        <v>0</v>
      </c>
      <c r="BL671" s="18" t="s">
        <v>279</v>
      </c>
      <c r="BM671" s="216" t="s">
        <v>1114</v>
      </c>
    </row>
    <row r="672" s="2" customFormat="1">
      <c r="A672" s="39"/>
      <c r="B672" s="40"/>
      <c r="C672" s="41"/>
      <c r="D672" s="218" t="s">
        <v>133</v>
      </c>
      <c r="E672" s="41"/>
      <c r="F672" s="219" t="s">
        <v>1115</v>
      </c>
      <c r="G672" s="41"/>
      <c r="H672" s="41"/>
      <c r="I672" s="220"/>
      <c r="J672" s="41"/>
      <c r="K672" s="41"/>
      <c r="L672" s="45"/>
      <c r="M672" s="221"/>
      <c r="N672" s="222"/>
      <c r="O672" s="85"/>
      <c r="P672" s="85"/>
      <c r="Q672" s="85"/>
      <c r="R672" s="85"/>
      <c r="S672" s="85"/>
      <c r="T672" s="86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133</v>
      </c>
      <c r="AU672" s="18" t="s">
        <v>81</v>
      </c>
    </row>
    <row r="673" s="13" customFormat="1">
      <c r="A673" s="13"/>
      <c r="B673" s="227"/>
      <c r="C673" s="228"/>
      <c r="D673" s="229" t="s">
        <v>203</v>
      </c>
      <c r="E673" s="230" t="s">
        <v>19</v>
      </c>
      <c r="F673" s="231" t="s">
        <v>1095</v>
      </c>
      <c r="G673" s="228"/>
      <c r="H673" s="232">
        <v>2.2050000000000001</v>
      </c>
      <c r="I673" s="233"/>
      <c r="J673" s="228"/>
      <c r="K673" s="228"/>
      <c r="L673" s="234"/>
      <c r="M673" s="235"/>
      <c r="N673" s="236"/>
      <c r="O673" s="236"/>
      <c r="P673" s="236"/>
      <c r="Q673" s="236"/>
      <c r="R673" s="236"/>
      <c r="S673" s="236"/>
      <c r="T673" s="237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8" t="s">
        <v>203</v>
      </c>
      <c r="AU673" s="238" t="s">
        <v>81</v>
      </c>
      <c r="AV673" s="13" t="s">
        <v>81</v>
      </c>
      <c r="AW673" s="13" t="s">
        <v>33</v>
      </c>
      <c r="AX673" s="13" t="s">
        <v>79</v>
      </c>
      <c r="AY673" s="238" t="s">
        <v>123</v>
      </c>
    </row>
    <row r="674" s="2" customFormat="1" ht="16.5" customHeight="1">
      <c r="A674" s="39"/>
      <c r="B674" s="40"/>
      <c r="C674" s="205" t="s">
        <v>1116</v>
      </c>
      <c r="D674" s="205" t="s">
        <v>126</v>
      </c>
      <c r="E674" s="206" t="s">
        <v>1117</v>
      </c>
      <c r="F674" s="207" t="s">
        <v>1118</v>
      </c>
      <c r="G674" s="208" t="s">
        <v>230</v>
      </c>
      <c r="H674" s="209">
        <v>2.2050000000000001</v>
      </c>
      <c r="I674" s="210"/>
      <c r="J674" s="211">
        <f>ROUND(I674*H674,2)</f>
        <v>0</v>
      </c>
      <c r="K674" s="207" t="s">
        <v>130</v>
      </c>
      <c r="L674" s="45"/>
      <c r="M674" s="212" t="s">
        <v>19</v>
      </c>
      <c r="N674" s="213" t="s">
        <v>42</v>
      </c>
      <c r="O674" s="85"/>
      <c r="P674" s="214">
        <f>O674*H674</f>
        <v>0</v>
      </c>
      <c r="Q674" s="214">
        <v>0.00012999999999999999</v>
      </c>
      <c r="R674" s="214">
        <f>Q674*H674</f>
        <v>0.00028665</v>
      </c>
      <c r="S674" s="214">
        <v>0</v>
      </c>
      <c r="T674" s="215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16" t="s">
        <v>279</v>
      </c>
      <c r="AT674" s="216" t="s">
        <v>126</v>
      </c>
      <c r="AU674" s="216" t="s">
        <v>81</v>
      </c>
      <c r="AY674" s="18" t="s">
        <v>123</v>
      </c>
      <c r="BE674" s="217">
        <f>IF(N674="základní",J674,0)</f>
        <v>0</v>
      </c>
      <c r="BF674" s="217">
        <f>IF(N674="snížená",J674,0)</f>
        <v>0</v>
      </c>
      <c r="BG674" s="217">
        <f>IF(N674="zákl. přenesená",J674,0)</f>
        <v>0</v>
      </c>
      <c r="BH674" s="217">
        <f>IF(N674="sníž. přenesená",J674,0)</f>
        <v>0</v>
      </c>
      <c r="BI674" s="217">
        <f>IF(N674="nulová",J674,0)</f>
        <v>0</v>
      </c>
      <c r="BJ674" s="18" t="s">
        <v>79</v>
      </c>
      <c r="BK674" s="217">
        <f>ROUND(I674*H674,2)</f>
        <v>0</v>
      </c>
      <c r="BL674" s="18" t="s">
        <v>279</v>
      </c>
      <c r="BM674" s="216" t="s">
        <v>1119</v>
      </c>
    </row>
    <row r="675" s="2" customFormat="1">
      <c r="A675" s="39"/>
      <c r="B675" s="40"/>
      <c r="C675" s="41"/>
      <c r="D675" s="218" t="s">
        <v>133</v>
      </c>
      <c r="E675" s="41"/>
      <c r="F675" s="219" t="s">
        <v>1120</v>
      </c>
      <c r="G675" s="41"/>
      <c r="H675" s="41"/>
      <c r="I675" s="220"/>
      <c r="J675" s="41"/>
      <c r="K675" s="41"/>
      <c r="L675" s="45"/>
      <c r="M675" s="221"/>
      <c r="N675" s="222"/>
      <c r="O675" s="85"/>
      <c r="P675" s="85"/>
      <c r="Q675" s="85"/>
      <c r="R675" s="85"/>
      <c r="S675" s="85"/>
      <c r="T675" s="86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133</v>
      </c>
      <c r="AU675" s="18" t="s">
        <v>81</v>
      </c>
    </row>
    <row r="676" s="13" customFormat="1">
      <c r="A676" s="13"/>
      <c r="B676" s="227"/>
      <c r="C676" s="228"/>
      <c r="D676" s="229" t="s">
        <v>203</v>
      </c>
      <c r="E676" s="230" t="s">
        <v>19</v>
      </c>
      <c r="F676" s="231" t="s">
        <v>1095</v>
      </c>
      <c r="G676" s="228"/>
      <c r="H676" s="232">
        <v>2.2050000000000001</v>
      </c>
      <c r="I676" s="233"/>
      <c r="J676" s="228"/>
      <c r="K676" s="228"/>
      <c r="L676" s="234"/>
      <c r="M676" s="235"/>
      <c r="N676" s="236"/>
      <c r="O676" s="236"/>
      <c r="P676" s="236"/>
      <c r="Q676" s="236"/>
      <c r="R676" s="236"/>
      <c r="S676" s="236"/>
      <c r="T676" s="237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8" t="s">
        <v>203</v>
      </c>
      <c r="AU676" s="238" t="s">
        <v>81</v>
      </c>
      <c r="AV676" s="13" t="s">
        <v>81</v>
      </c>
      <c r="AW676" s="13" t="s">
        <v>33</v>
      </c>
      <c r="AX676" s="13" t="s">
        <v>79</v>
      </c>
      <c r="AY676" s="238" t="s">
        <v>123</v>
      </c>
    </row>
    <row r="677" s="2" customFormat="1" ht="16.5" customHeight="1">
      <c r="A677" s="39"/>
      <c r="B677" s="40"/>
      <c r="C677" s="205" t="s">
        <v>1121</v>
      </c>
      <c r="D677" s="205" t="s">
        <v>126</v>
      </c>
      <c r="E677" s="206" t="s">
        <v>1122</v>
      </c>
      <c r="F677" s="207" t="s">
        <v>1123</v>
      </c>
      <c r="G677" s="208" t="s">
        <v>230</v>
      </c>
      <c r="H677" s="209">
        <v>2.2050000000000001</v>
      </c>
      <c r="I677" s="210"/>
      <c r="J677" s="211">
        <f>ROUND(I677*H677,2)</f>
        <v>0</v>
      </c>
      <c r="K677" s="207" t="s">
        <v>130</v>
      </c>
      <c r="L677" s="45"/>
      <c r="M677" s="212" t="s">
        <v>19</v>
      </c>
      <c r="N677" s="213" t="s">
        <v>42</v>
      </c>
      <c r="O677" s="85"/>
      <c r="P677" s="214">
        <f>O677*H677</f>
        <v>0</v>
      </c>
      <c r="Q677" s="214">
        <v>0.00013999999999999999</v>
      </c>
      <c r="R677" s="214">
        <f>Q677*H677</f>
        <v>0.00030869999999999997</v>
      </c>
      <c r="S677" s="214">
        <v>0</v>
      </c>
      <c r="T677" s="215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16" t="s">
        <v>279</v>
      </c>
      <c r="AT677" s="216" t="s">
        <v>126</v>
      </c>
      <c r="AU677" s="216" t="s">
        <v>81</v>
      </c>
      <c r="AY677" s="18" t="s">
        <v>123</v>
      </c>
      <c r="BE677" s="217">
        <f>IF(N677="základní",J677,0)</f>
        <v>0</v>
      </c>
      <c r="BF677" s="217">
        <f>IF(N677="snížená",J677,0)</f>
        <v>0</v>
      </c>
      <c r="BG677" s="217">
        <f>IF(N677="zákl. přenesená",J677,0)</f>
        <v>0</v>
      </c>
      <c r="BH677" s="217">
        <f>IF(N677="sníž. přenesená",J677,0)</f>
        <v>0</v>
      </c>
      <c r="BI677" s="217">
        <f>IF(N677="nulová",J677,0)</f>
        <v>0</v>
      </c>
      <c r="BJ677" s="18" t="s">
        <v>79</v>
      </c>
      <c r="BK677" s="217">
        <f>ROUND(I677*H677,2)</f>
        <v>0</v>
      </c>
      <c r="BL677" s="18" t="s">
        <v>279</v>
      </c>
      <c r="BM677" s="216" t="s">
        <v>1124</v>
      </c>
    </row>
    <row r="678" s="2" customFormat="1">
      <c r="A678" s="39"/>
      <c r="B678" s="40"/>
      <c r="C678" s="41"/>
      <c r="D678" s="218" t="s">
        <v>133</v>
      </c>
      <c r="E678" s="41"/>
      <c r="F678" s="219" t="s">
        <v>1125</v>
      </c>
      <c r="G678" s="41"/>
      <c r="H678" s="41"/>
      <c r="I678" s="220"/>
      <c r="J678" s="41"/>
      <c r="K678" s="41"/>
      <c r="L678" s="45"/>
      <c r="M678" s="221"/>
      <c r="N678" s="222"/>
      <c r="O678" s="85"/>
      <c r="P678" s="85"/>
      <c r="Q678" s="85"/>
      <c r="R678" s="85"/>
      <c r="S678" s="85"/>
      <c r="T678" s="86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133</v>
      </c>
      <c r="AU678" s="18" t="s">
        <v>81</v>
      </c>
    </row>
    <row r="679" s="13" customFormat="1">
      <c r="A679" s="13"/>
      <c r="B679" s="227"/>
      <c r="C679" s="228"/>
      <c r="D679" s="229" t="s">
        <v>203</v>
      </c>
      <c r="E679" s="230" t="s">
        <v>19</v>
      </c>
      <c r="F679" s="231" t="s">
        <v>1095</v>
      </c>
      <c r="G679" s="228"/>
      <c r="H679" s="232">
        <v>2.2050000000000001</v>
      </c>
      <c r="I679" s="233"/>
      <c r="J679" s="228"/>
      <c r="K679" s="228"/>
      <c r="L679" s="234"/>
      <c r="M679" s="235"/>
      <c r="N679" s="236"/>
      <c r="O679" s="236"/>
      <c r="P679" s="236"/>
      <c r="Q679" s="236"/>
      <c r="R679" s="236"/>
      <c r="S679" s="236"/>
      <c r="T679" s="237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8" t="s">
        <v>203</v>
      </c>
      <c r="AU679" s="238" t="s">
        <v>81</v>
      </c>
      <c r="AV679" s="13" t="s">
        <v>81</v>
      </c>
      <c r="AW679" s="13" t="s">
        <v>33</v>
      </c>
      <c r="AX679" s="13" t="s">
        <v>79</v>
      </c>
      <c r="AY679" s="238" t="s">
        <v>123</v>
      </c>
    </row>
    <row r="680" s="2" customFormat="1" ht="16.5" customHeight="1">
      <c r="A680" s="39"/>
      <c r="B680" s="40"/>
      <c r="C680" s="205" t="s">
        <v>1126</v>
      </c>
      <c r="D680" s="205" t="s">
        <v>126</v>
      </c>
      <c r="E680" s="206" t="s">
        <v>1127</v>
      </c>
      <c r="F680" s="207" t="s">
        <v>1128</v>
      </c>
      <c r="G680" s="208" t="s">
        <v>230</v>
      </c>
      <c r="H680" s="209">
        <v>2.2050000000000001</v>
      </c>
      <c r="I680" s="210"/>
      <c r="J680" s="211">
        <f>ROUND(I680*H680,2)</f>
        <v>0</v>
      </c>
      <c r="K680" s="207" t="s">
        <v>130</v>
      </c>
      <c r="L680" s="45"/>
      <c r="M680" s="212" t="s">
        <v>19</v>
      </c>
      <c r="N680" s="213" t="s">
        <v>42</v>
      </c>
      <c r="O680" s="85"/>
      <c r="P680" s="214">
        <f>O680*H680</f>
        <v>0</v>
      </c>
      <c r="Q680" s="214">
        <v>9.0000000000000006E-05</v>
      </c>
      <c r="R680" s="214">
        <f>Q680*H680</f>
        <v>0.00019845000000000003</v>
      </c>
      <c r="S680" s="214">
        <v>0</v>
      </c>
      <c r="T680" s="215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16" t="s">
        <v>279</v>
      </c>
      <c r="AT680" s="216" t="s">
        <v>126</v>
      </c>
      <c r="AU680" s="216" t="s">
        <v>81</v>
      </c>
      <c r="AY680" s="18" t="s">
        <v>123</v>
      </c>
      <c r="BE680" s="217">
        <f>IF(N680="základní",J680,0)</f>
        <v>0</v>
      </c>
      <c r="BF680" s="217">
        <f>IF(N680="snížená",J680,0)</f>
        <v>0</v>
      </c>
      <c r="BG680" s="217">
        <f>IF(N680="zákl. přenesená",J680,0)</f>
        <v>0</v>
      </c>
      <c r="BH680" s="217">
        <f>IF(N680="sníž. přenesená",J680,0)</f>
        <v>0</v>
      </c>
      <c r="BI680" s="217">
        <f>IF(N680="nulová",J680,0)</f>
        <v>0</v>
      </c>
      <c r="BJ680" s="18" t="s">
        <v>79</v>
      </c>
      <c r="BK680" s="217">
        <f>ROUND(I680*H680,2)</f>
        <v>0</v>
      </c>
      <c r="BL680" s="18" t="s">
        <v>279</v>
      </c>
      <c r="BM680" s="216" t="s">
        <v>1129</v>
      </c>
    </row>
    <row r="681" s="2" customFormat="1">
      <c r="A681" s="39"/>
      <c r="B681" s="40"/>
      <c r="C681" s="41"/>
      <c r="D681" s="218" t="s">
        <v>133</v>
      </c>
      <c r="E681" s="41"/>
      <c r="F681" s="219" t="s">
        <v>1130</v>
      </c>
      <c r="G681" s="41"/>
      <c r="H681" s="41"/>
      <c r="I681" s="220"/>
      <c r="J681" s="41"/>
      <c r="K681" s="41"/>
      <c r="L681" s="45"/>
      <c r="M681" s="221"/>
      <c r="N681" s="222"/>
      <c r="O681" s="85"/>
      <c r="P681" s="85"/>
      <c r="Q681" s="85"/>
      <c r="R681" s="85"/>
      <c r="S681" s="85"/>
      <c r="T681" s="86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133</v>
      </c>
      <c r="AU681" s="18" t="s">
        <v>81</v>
      </c>
    </row>
    <row r="682" s="13" customFormat="1">
      <c r="A682" s="13"/>
      <c r="B682" s="227"/>
      <c r="C682" s="228"/>
      <c r="D682" s="229" t="s">
        <v>203</v>
      </c>
      <c r="E682" s="230" t="s">
        <v>19</v>
      </c>
      <c r="F682" s="231" t="s">
        <v>1095</v>
      </c>
      <c r="G682" s="228"/>
      <c r="H682" s="232">
        <v>2.2050000000000001</v>
      </c>
      <c r="I682" s="233"/>
      <c r="J682" s="228"/>
      <c r="K682" s="228"/>
      <c r="L682" s="234"/>
      <c r="M682" s="235"/>
      <c r="N682" s="236"/>
      <c r="O682" s="236"/>
      <c r="P682" s="236"/>
      <c r="Q682" s="236"/>
      <c r="R682" s="236"/>
      <c r="S682" s="236"/>
      <c r="T682" s="237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8" t="s">
        <v>203</v>
      </c>
      <c r="AU682" s="238" t="s">
        <v>81</v>
      </c>
      <c r="AV682" s="13" t="s">
        <v>81</v>
      </c>
      <c r="AW682" s="13" t="s">
        <v>33</v>
      </c>
      <c r="AX682" s="13" t="s">
        <v>79</v>
      </c>
      <c r="AY682" s="238" t="s">
        <v>123</v>
      </c>
    </row>
    <row r="683" s="12" customFormat="1" ht="22.8" customHeight="1">
      <c r="A683" s="12"/>
      <c r="B683" s="189"/>
      <c r="C683" s="190"/>
      <c r="D683" s="191" t="s">
        <v>70</v>
      </c>
      <c r="E683" s="203" t="s">
        <v>1131</v>
      </c>
      <c r="F683" s="203" t="s">
        <v>1132</v>
      </c>
      <c r="G683" s="190"/>
      <c r="H683" s="190"/>
      <c r="I683" s="193"/>
      <c r="J683" s="204">
        <f>BK683</f>
        <v>0</v>
      </c>
      <c r="K683" s="190"/>
      <c r="L683" s="195"/>
      <c r="M683" s="196"/>
      <c r="N683" s="197"/>
      <c r="O683" s="197"/>
      <c r="P683" s="198">
        <f>SUM(P684:P694)</f>
        <v>0</v>
      </c>
      <c r="Q683" s="197"/>
      <c r="R683" s="198">
        <f>SUM(R684:R694)</f>
        <v>0.10394675999999999</v>
      </c>
      <c r="S683" s="197"/>
      <c r="T683" s="199">
        <f>SUM(T684:T694)</f>
        <v>0</v>
      </c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R683" s="200" t="s">
        <v>81</v>
      </c>
      <c r="AT683" s="201" t="s">
        <v>70</v>
      </c>
      <c r="AU683" s="201" t="s">
        <v>79</v>
      </c>
      <c r="AY683" s="200" t="s">
        <v>123</v>
      </c>
      <c r="BK683" s="202">
        <f>SUM(BK684:BK694)</f>
        <v>0</v>
      </c>
    </row>
    <row r="684" s="2" customFormat="1" ht="16.5" customHeight="1">
      <c r="A684" s="39"/>
      <c r="B684" s="40"/>
      <c r="C684" s="205" t="s">
        <v>1133</v>
      </c>
      <c r="D684" s="205" t="s">
        <v>126</v>
      </c>
      <c r="E684" s="206" t="s">
        <v>1134</v>
      </c>
      <c r="F684" s="207" t="s">
        <v>1135</v>
      </c>
      <c r="G684" s="208" t="s">
        <v>230</v>
      </c>
      <c r="H684" s="209">
        <v>192.494</v>
      </c>
      <c r="I684" s="210"/>
      <c r="J684" s="211">
        <f>ROUND(I684*H684,2)</f>
        <v>0</v>
      </c>
      <c r="K684" s="207" t="s">
        <v>130</v>
      </c>
      <c r="L684" s="45"/>
      <c r="M684" s="212" t="s">
        <v>19</v>
      </c>
      <c r="N684" s="213" t="s">
        <v>42</v>
      </c>
      <c r="O684" s="85"/>
      <c r="P684" s="214">
        <f>O684*H684</f>
        <v>0</v>
      </c>
      <c r="Q684" s="214">
        <v>0</v>
      </c>
      <c r="R684" s="214">
        <f>Q684*H684</f>
        <v>0</v>
      </c>
      <c r="S684" s="214">
        <v>0</v>
      </c>
      <c r="T684" s="215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16" t="s">
        <v>279</v>
      </c>
      <c r="AT684" s="216" t="s">
        <v>126</v>
      </c>
      <c r="AU684" s="216" t="s">
        <v>81</v>
      </c>
      <c r="AY684" s="18" t="s">
        <v>123</v>
      </c>
      <c r="BE684" s="217">
        <f>IF(N684="základní",J684,0)</f>
        <v>0</v>
      </c>
      <c r="BF684" s="217">
        <f>IF(N684="snížená",J684,0)</f>
        <v>0</v>
      </c>
      <c r="BG684" s="217">
        <f>IF(N684="zákl. přenesená",J684,0)</f>
        <v>0</v>
      </c>
      <c r="BH684" s="217">
        <f>IF(N684="sníž. přenesená",J684,0)</f>
        <v>0</v>
      </c>
      <c r="BI684" s="217">
        <f>IF(N684="nulová",J684,0)</f>
        <v>0</v>
      </c>
      <c r="BJ684" s="18" t="s">
        <v>79</v>
      </c>
      <c r="BK684" s="217">
        <f>ROUND(I684*H684,2)</f>
        <v>0</v>
      </c>
      <c r="BL684" s="18" t="s">
        <v>279</v>
      </c>
      <c r="BM684" s="216" t="s">
        <v>1136</v>
      </c>
    </row>
    <row r="685" s="2" customFormat="1">
      <c r="A685" s="39"/>
      <c r="B685" s="40"/>
      <c r="C685" s="41"/>
      <c r="D685" s="218" t="s">
        <v>133</v>
      </c>
      <c r="E685" s="41"/>
      <c r="F685" s="219" t="s">
        <v>1137</v>
      </c>
      <c r="G685" s="41"/>
      <c r="H685" s="41"/>
      <c r="I685" s="220"/>
      <c r="J685" s="41"/>
      <c r="K685" s="41"/>
      <c r="L685" s="45"/>
      <c r="M685" s="221"/>
      <c r="N685" s="222"/>
      <c r="O685" s="85"/>
      <c r="P685" s="85"/>
      <c r="Q685" s="85"/>
      <c r="R685" s="85"/>
      <c r="S685" s="85"/>
      <c r="T685" s="86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133</v>
      </c>
      <c r="AU685" s="18" t="s">
        <v>81</v>
      </c>
    </row>
    <row r="686" s="13" customFormat="1">
      <c r="A686" s="13"/>
      <c r="B686" s="227"/>
      <c r="C686" s="228"/>
      <c r="D686" s="229" t="s">
        <v>203</v>
      </c>
      <c r="E686" s="230" t="s">
        <v>19</v>
      </c>
      <c r="F686" s="231" t="s">
        <v>1138</v>
      </c>
      <c r="G686" s="228"/>
      <c r="H686" s="232">
        <v>159.447</v>
      </c>
      <c r="I686" s="233"/>
      <c r="J686" s="228"/>
      <c r="K686" s="228"/>
      <c r="L686" s="234"/>
      <c r="M686" s="235"/>
      <c r="N686" s="236"/>
      <c r="O686" s="236"/>
      <c r="P686" s="236"/>
      <c r="Q686" s="236"/>
      <c r="R686" s="236"/>
      <c r="S686" s="236"/>
      <c r="T686" s="237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8" t="s">
        <v>203</v>
      </c>
      <c r="AU686" s="238" t="s">
        <v>81</v>
      </c>
      <c r="AV686" s="13" t="s">
        <v>81</v>
      </c>
      <c r="AW686" s="13" t="s">
        <v>33</v>
      </c>
      <c r="AX686" s="13" t="s">
        <v>71</v>
      </c>
      <c r="AY686" s="238" t="s">
        <v>123</v>
      </c>
    </row>
    <row r="687" s="13" customFormat="1">
      <c r="A687" s="13"/>
      <c r="B687" s="227"/>
      <c r="C687" s="228"/>
      <c r="D687" s="229" t="s">
        <v>203</v>
      </c>
      <c r="E687" s="230" t="s">
        <v>19</v>
      </c>
      <c r="F687" s="231" t="s">
        <v>1139</v>
      </c>
      <c r="G687" s="228"/>
      <c r="H687" s="232">
        <v>33.046999999999997</v>
      </c>
      <c r="I687" s="233"/>
      <c r="J687" s="228"/>
      <c r="K687" s="228"/>
      <c r="L687" s="234"/>
      <c r="M687" s="235"/>
      <c r="N687" s="236"/>
      <c r="O687" s="236"/>
      <c r="P687" s="236"/>
      <c r="Q687" s="236"/>
      <c r="R687" s="236"/>
      <c r="S687" s="236"/>
      <c r="T687" s="237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8" t="s">
        <v>203</v>
      </c>
      <c r="AU687" s="238" t="s">
        <v>81</v>
      </c>
      <c r="AV687" s="13" t="s">
        <v>81</v>
      </c>
      <c r="AW687" s="13" t="s">
        <v>33</v>
      </c>
      <c r="AX687" s="13" t="s">
        <v>71</v>
      </c>
      <c r="AY687" s="238" t="s">
        <v>123</v>
      </c>
    </row>
    <row r="688" s="14" customFormat="1">
      <c r="A688" s="14"/>
      <c r="B688" s="239"/>
      <c r="C688" s="240"/>
      <c r="D688" s="229" t="s">
        <v>203</v>
      </c>
      <c r="E688" s="241" t="s">
        <v>19</v>
      </c>
      <c r="F688" s="242" t="s">
        <v>294</v>
      </c>
      <c r="G688" s="240"/>
      <c r="H688" s="243">
        <v>192.494</v>
      </c>
      <c r="I688" s="244"/>
      <c r="J688" s="240"/>
      <c r="K688" s="240"/>
      <c r="L688" s="245"/>
      <c r="M688" s="246"/>
      <c r="N688" s="247"/>
      <c r="O688" s="247"/>
      <c r="P688" s="247"/>
      <c r="Q688" s="247"/>
      <c r="R688" s="247"/>
      <c r="S688" s="247"/>
      <c r="T688" s="248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9" t="s">
        <v>203</v>
      </c>
      <c r="AU688" s="249" t="s">
        <v>81</v>
      </c>
      <c r="AV688" s="14" t="s">
        <v>147</v>
      </c>
      <c r="AW688" s="14" t="s">
        <v>33</v>
      </c>
      <c r="AX688" s="14" t="s">
        <v>79</v>
      </c>
      <c r="AY688" s="249" t="s">
        <v>123</v>
      </c>
    </row>
    <row r="689" s="2" customFormat="1" ht="16.5" customHeight="1">
      <c r="A689" s="39"/>
      <c r="B689" s="40"/>
      <c r="C689" s="205" t="s">
        <v>1140</v>
      </c>
      <c r="D689" s="205" t="s">
        <v>126</v>
      </c>
      <c r="E689" s="206" t="s">
        <v>1141</v>
      </c>
      <c r="F689" s="207" t="s">
        <v>1142</v>
      </c>
      <c r="G689" s="208" t="s">
        <v>230</v>
      </c>
      <c r="H689" s="209">
        <v>192.494</v>
      </c>
      <c r="I689" s="210"/>
      <c r="J689" s="211">
        <f>ROUND(I689*H689,2)</f>
        <v>0</v>
      </c>
      <c r="K689" s="207" t="s">
        <v>130</v>
      </c>
      <c r="L689" s="45"/>
      <c r="M689" s="212" t="s">
        <v>19</v>
      </c>
      <c r="N689" s="213" t="s">
        <v>42</v>
      </c>
      <c r="O689" s="85"/>
      <c r="P689" s="214">
        <f>O689*H689</f>
        <v>0</v>
      </c>
      <c r="Q689" s="214">
        <v>0.00025000000000000001</v>
      </c>
      <c r="R689" s="214">
        <f>Q689*H689</f>
        <v>0.0481235</v>
      </c>
      <c r="S689" s="214">
        <v>0</v>
      </c>
      <c r="T689" s="215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16" t="s">
        <v>279</v>
      </c>
      <c r="AT689" s="216" t="s">
        <v>126</v>
      </c>
      <c r="AU689" s="216" t="s">
        <v>81</v>
      </c>
      <c r="AY689" s="18" t="s">
        <v>123</v>
      </c>
      <c r="BE689" s="217">
        <f>IF(N689="základní",J689,0)</f>
        <v>0</v>
      </c>
      <c r="BF689" s="217">
        <f>IF(N689="snížená",J689,0)</f>
        <v>0</v>
      </c>
      <c r="BG689" s="217">
        <f>IF(N689="zákl. přenesená",J689,0)</f>
        <v>0</v>
      </c>
      <c r="BH689" s="217">
        <f>IF(N689="sníž. přenesená",J689,0)</f>
        <v>0</v>
      </c>
      <c r="BI689" s="217">
        <f>IF(N689="nulová",J689,0)</f>
        <v>0</v>
      </c>
      <c r="BJ689" s="18" t="s">
        <v>79</v>
      </c>
      <c r="BK689" s="217">
        <f>ROUND(I689*H689,2)</f>
        <v>0</v>
      </c>
      <c r="BL689" s="18" t="s">
        <v>279</v>
      </c>
      <c r="BM689" s="216" t="s">
        <v>1143</v>
      </c>
    </row>
    <row r="690" s="2" customFormat="1">
      <c r="A690" s="39"/>
      <c r="B690" s="40"/>
      <c r="C690" s="41"/>
      <c r="D690" s="218" t="s">
        <v>133</v>
      </c>
      <c r="E690" s="41"/>
      <c r="F690" s="219" t="s">
        <v>1144</v>
      </c>
      <c r="G690" s="41"/>
      <c r="H690" s="41"/>
      <c r="I690" s="220"/>
      <c r="J690" s="41"/>
      <c r="K690" s="41"/>
      <c r="L690" s="45"/>
      <c r="M690" s="221"/>
      <c r="N690" s="222"/>
      <c r="O690" s="85"/>
      <c r="P690" s="85"/>
      <c r="Q690" s="85"/>
      <c r="R690" s="85"/>
      <c r="S690" s="85"/>
      <c r="T690" s="86"/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T690" s="18" t="s">
        <v>133</v>
      </c>
      <c r="AU690" s="18" t="s">
        <v>81</v>
      </c>
    </row>
    <row r="691" s="2" customFormat="1" ht="24.15" customHeight="1">
      <c r="A691" s="39"/>
      <c r="B691" s="40"/>
      <c r="C691" s="205" t="s">
        <v>1145</v>
      </c>
      <c r="D691" s="205" t="s">
        <v>126</v>
      </c>
      <c r="E691" s="206" t="s">
        <v>1146</v>
      </c>
      <c r="F691" s="207" t="s">
        <v>1147</v>
      </c>
      <c r="G691" s="208" t="s">
        <v>230</v>
      </c>
      <c r="H691" s="209">
        <v>192.494</v>
      </c>
      <c r="I691" s="210"/>
      <c r="J691" s="211">
        <f>ROUND(I691*H691,2)</f>
        <v>0</v>
      </c>
      <c r="K691" s="207" t="s">
        <v>130</v>
      </c>
      <c r="L691" s="45"/>
      <c r="M691" s="212" t="s">
        <v>19</v>
      </c>
      <c r="N691" s="213" t="s">
        <v>42</v>
      </c>
      <c r="O691" s="85"/>
      <c r="P691" s="214">
        <f>O691*H691</f>
        <v>0</v>
      </c>
      <c r="Q691" s="214">
        <v>0.00025999999999999998</v>
      </c>
      <c r="R691" s="214">
        <f>Q691*H691</f>
        <v>0.050048439999999993</v>
      </c>
      <c r="S691" s="214">
        <v>0</v>
      </c>
      <c r="T691" s="215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16" t="s">
        <v>279</v>
      </c>
      <c r="AT691" s="216" t="s">
        <v>126</v>
      </c>
      <c r="AU691" s="216" t="s">
        <v>81</v>
      </c>
      <c r="AY691" s="18" t="s">
        <v>123</v>
      </c>
      <c r="BE691" s="217">
        <f>IF(N691="základní",J691,0)</f>
        <v>0</v>
      </c>
      <c r="BF691" s="217">
        <f>IF(N691="snížená",J691,0)</f>
        <v>0</v>
      </c>
      <c r="BG691" s="217">
        <f>IF(N691="zákl. přenesená",J691,0)</f>
        <v>0</v>
      </c>
      <c r="BH691" s="217">
        <f>IF(N691="sníž. přenesená",J691,0)</f>
        <v>0</v>
      </c>
      <c r="BI691" s="217">
        <f>IF(N691="nulová",J691,0)</f>
        <v>0</v>
      </c>
      <c r="BJ691" s="18" t="s">
        <v>79</v>
      </c>
      <c r="BK691" s="217">
        <f>ROUND(I691*H691,2)</f>
        <v>0</v>
      </c>
      <c r="BL691" s="18" t="s">
        <v>279</v>
      </c>
      <c r="BM691" s="216" t="s">
        <v>1148</v>
      </c>
    </row>
    <row r="692" s="2" customFormat="1">
      <c r="A692" s="39"/>
      <c r="B692" s="40"/>
      <c r="C692" s="41"/>
      <c r="D692" s="218" t="s">
        <v>133</v>
      </c>
      <c r="E692" s="41"/>
      <c r="F692" s="219" t="s">
        <v>1149</v>
      </c>
      <c r="G692" s="41"/>
      <c r="H692" s="41"/>
      <c r="I692" s="220"/>
      <c r="J692" s="41"/>
      <c r="K692" s="41"/>
      <c r="L692" s="45"/>
      <c r="M692" s="221"/>
      <c r="N692" s="222"/>
      <c r="O692" s="85"/>
      <c r="P692" s="85"/>
      <c r="Q692" s="85"/>
      <c r="R692" s="85"/>
      <c r="S692" s="85"/>
      <c r="T692" s="86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T692" s="18" t="s">
        <v>133</v>
      </c>
      <c r="AU692" s="18" t="s">
        <v>81</v>
      </c>
    </row>
    <row r="693" s="2" customFormat="1" ht="24.15" customHeight="1">
      <c r="A693" s="39"/>
      <c r="B693" s="40"/>
      <c r="C693" s="205" t="s">
        <v>1150</v>
      </c>
      <c r="D693" s="205" t="s">
        <v>126</v>
      </c>
      <c r="E693" s="206" t="s">
        <v>1151</v>
      </c>
      <c r="F693" s="207" t="s">
        <v>1152</v>
      </c>
      <c r="G693" s="208" t="s">
        <v>230</v>
      </c>
      <c r="H693" s="209">
        <v>192.494</v>
      </c>
      <c r="I693" s="210"/>
      <c r="J693" s="211">
        <f>ROUND(I693*H693,2)</f>
        <v>0</v>
      </c>
      <c r="K693" s="207" t="s">
        <v>130</v>
      </c>
      <c r="L693" s="45"/>
      <c r="M693" s="212" t="s">
        <v>19</v>
      </c>
      <c r="N693" s="213" t="s">
        <v>42</v>
      </c>
      <c r="O693" s="85"/>
      <c r="P693" s="214">
        <f>O693*H693</f>
        <v>0</v>
      </c>
      <c r="Q693" s="214">
        <v>3.0000000000000001E-05</v>
      </c>
      <c r="R693" s="214">
        <f>Q693*H693</f>
        <v>0.00577482</v>
      </c>
      <c r="S693" s="214">
        <v>0</v>
      </c>
      <c r="T693" s="215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16" t="s">
        <v>279</v>
      </c>
      <c r="AT693" s="216" t="s">
        <v>126</v>
      </c>
      <c r="AU693" s="216" t="s">
        <v>81</v>
      </c>
      <c r="AY693" s="18" t="s">
        <v>123</v>
      </c>
      <c r="BE693" s="217">
        <f>IF(N693="základní",J693,0)</f>
        <v>0</v>
      </c>
      <c r="BF693" s="217">
        <f>IF(N693="snížená",J693,0)</f>
        <v>0</v>
      </c>
      <c r="BG693" s="217">
        <f>IF(N693="zákl. přenesená",J693,0)</f>
        <v>0</v>
      </c>
      <c r="BH693" s="217">
        <f>IF(N693="sníž. přenesená",J693,0)</f>
        <v>0</v>
      </c>
      <c r="BI693" s="217">
        <f>IF(N693="nulová",J693,0)</f>
        <v>0</v>
      </c>
      <c r="BJ693" s="18" t="s">
        <v>79</v>
      </c>
      <c r="BK693" s="217">
        <f>ROUND(I693*H693,2)</f>
        <v>0</v>
      </c>
      <c r="BL693" s="18" t="s">
        <v>279</v>
      </c>
      <c r="BM693" s="216" t="s">
        <v>1153</v>
      </c>
    </row>
    <row r="694" s="2" customFormat="1">
      <c r="A694" s="39"/>
      <c r="B694" s="40"/>
      <c r="C694" s="41"/>
      <c r="D694" s="218" t="s">
        <v>133</v>
      </c>
      <c r="E694" s="41"/>
      <c r="F694" s="219" t="s">
        <v>1154</v>
      </c>
      <c r="G694" s="41"/>
      <c r="H694" s="41"/>
      <c r="I694" s="220"/>
      <c r="J694" s="41"/>
      <c r="K694" s="41"/>
      <c r="L694" s="45"/>
      <c r="M694" s="223"/>
      <c r="N694" s="224"/>
      <c r="O694" s="225"/>
      <c r="P694" s="225"/>
      <c r="Q694" s="225"/>
      <c r="R694" s="225"/>
      <c r="S694" s="225"/>
      <c r="T694" s="226"/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T694" s="18" t="s">
        <v>133</v>
      </c>
      <c r="AU694" s="18" t="s">
        <v>81</v>
      </c>
    </row>
    <row r="695" s="2" customFormat="1" ht="6.96" customHeight="1">
      <c r="A695" s="39"/>
      <c r="B695" s="60"/>
      <c r="C695" s="61"/>
      <c r="D695" s="61"/>
      <c r="E695" s="61"/>
      <c r="F695" s="61"/>
      <c r="G695" s="61"/>
      <c r="H695" s="61"/>
      <c r="I695" s="61"/>
      <c r="J695" s="61"/>
      <c r="K695" s="61"/>
      <c r="L695" s="45"/>
      <c r="M695" s="39"/>
      <c r="O695" s="39"/>
      <c r="P695" s="39"/>
      <c r="Q695" s="39"/>
      <c r="R695" s="39"/>
      <c r="S695" s="39"/>
      <c r="T695" s="39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</row>
  </sheetData>
  <sheetProtection sheet="1" autoFilter="0" formatColumns="0" formatRows="0" objects="1" scenarios="1" spinCount="100000" saltValue="FibtB3H6C8j+mUpHpveEGsWyBddyfexim5rVd8K1F0Tk6JmKtWojrJIiw+zQp1ji2JuaaYIhGoSdvcM6FKILzg==" hashValue="xm6L2S0P2o3/d/+bZGOxqfJK/97cFf/dNjk2DqiKBu+aYS5SB0KeAesPklL3yPfqwzl6Ffskt4CZ8q55Gz33Gw==" algorithmName="SHA-512" password="CC35"/>
  <autoFilter ref="C98:K694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hyperlinks>
    <hyperlink ref="F103" r:id="rId1" display="https://podminky.urs.cz/item/CS_URS_2021_02/139751101"/>
    <hyperlink ref="F106" r:id="rId2" display="https://podminky.urs.cz/item/CS_URS_2021_02/162211311"/>
    <hyperlink ref="F108" r:id="rId3" display="https://podminky.urs.cz/item/CS_URS_2021_02/162211319"/>
    <hyperlink ref="F110" r:id="rId4" display="https://podminky.urs.cz/item/CS_URS_2021_02/162751117"/>
    <hyperlink ref="F112" r:id="rId5" display="https://podminky.urs.cz/item/CS_URS_2021_02/162751119"/>
    <hyperlink ref="F115" r:id="rId6" display="https://podminky.urs.cz/item/CS_URS_2021_02/171201221"/>
    <hyperlink ref="F118" r:id="rId7" display="https://podminky.urs.cz/item/CS_URS_2021_02/181912112"/>
    <hyperlink ref="F122" r:id="rId8" display="https://podminky.urs.cz/item/CS_URS_2021_02/273313711"/>
    <hyperlink ref="F125" r:id="rId9" display="https://podminky.urs.cz/item/CS_URS_2021_02/273351121"/>
    <hyperlink ref="F128" r:id="rId10" display="https://podminky.urs.cz/item/CS_URS_2021_02/273351122"/>
    <hyperlink ref="F130" r:id="rId11" display="https://podminky.urs.cz/item/CS_URS_2021_02/273362021"/>
    <hyperlink ref="F133" r:id="rId12" display="https://podminky.urs.cz/item/CS_URS_2021_02/291111111"/>
    <hyperlink ref="F137" r:id="rId13" display="https://podminky.urs.cz/item/CS_URS_2021_02/310235251"/>
    <hyperlink ref="F140" r:id="rId14" display="https://podminky.urs.cz/item/CS_URS_2021_02/310236251"/>
    <hyperlink ref="F143" r:id="rId15" display="https://podminky.urs.cz/item/CS_URS_2021_02/317142422"/>
    <hyperlink ref="F145" r:id="rId16" display="https://podminky.urs.cz/item/CS_URS_2021_02/317142426"/>
    <hyperlink ref="F147" r:id="rId17" display="https://podminky.urs.cz/item/CS_URS_2021_02/342272225"/>
    <hyperlink ref="F155" r:id="rId18" display="https://podminky.urs.cz/item/CS_URS_2021_02/342291121"/>
    <hyperlink ref="F159" r:id="rId19" display="https://podminky.urs.cz/item/CS_URS_2021_02/434191452"/>
    <hyperlink ref="F164" r:id="rId20" display="https://podminky.urs.cz/item/CS_URS_2021_02/611131100"/>
    <hyperlink ref="F169" r:id="rId21" display="https://podminky.urs.cz/item/CS_URS_2021_02/611131121"/>
    <hyperlink ref="F171" r:id="rId22" display="https://podminky.urs.cz/item/CS_URS_2021_02/611311123"/>
    <hyperlink ref="F176" r:id="rId23" display="https://podminky.urs.cz/item/CS_URS_2021_02/611311191"/>
    <hyperlink ref="F182" r:id="rId24" display="https://podminky.urs.cz/item/CS_URS_2021_02/612131121"/>
    <hyperlink ref="F185" r:id="rId25" display="https://podminky.urs.cz/item/CS_URS_2021_02/612142001"/>
    <hyperlink ref="F193" r:id="rId26" display="https://podminky.urs.cz/item/CS_URS_2021_02/612311131"/>
    <hyperlink ref="F198" r:id="rId27" display="https://podminky.urs.cz/item/CS_URS_2021_02/612315215"/>
    <hyperlink ref="F201" r:id="rId28" display="https://podminky.urs.cz/item/CS_URS_2021_02/61282103-R1"/>
    <hyperlink ref="F239" r:id="rId29" display="https://podminky.urs.cz/item/CS_URS_2021_02/619991001"/>
    <hyperlink ref="F241" r:id="rId30" display="https://podminky.urs.cz/item/CS_URS_2021_02/619991011"/>
    <hyperlink ref="F243" r:id="rId31" display="https://podminky.urs.cz/item/CS_URS_2021_02/622143003"/>
    <hyperlink ref="F252" r:id="rId32" display="https://podminky.urs.cz/item/CS_URS_2021_02/629999001"/>
    <hyperlink ref="F254" r:id="rId33" display="https://podminky.urs.cz/item/CS_URS_2021_02/631311115"/>
    <hyperlink ref="F266" r:id="rId34" display="https://podminky.urs.cz/item/CS_URS_2021_02/631319011"/>
    <hyperlink ref="F268" r:id="rId35" display="https://podminky.urs.cz/item/CS_URS_2021_02/631319195"/>
    <hyperlink ref="F271" r:id="rId36" display="https://podminky.urs.cz/item/CS_URS_2021_02/631319236"/>
    <hyperlink ref="F273" r:id="rId37" display="https://podminky.urs.cz/item/CS_URS_2021_02/631351101"/>
    <hyperlink ref="F276" r:id="rId38" display="https://podminky.urs.cz/item/CS_URS_2021_02/631351102"/>
    <hyperlink ref="F278" r:id="rId39" display="https://podminky.urs.cz/item/CS_URS_2021_02/632481213"/>
    <hyperlink ref="F290" r:id="rId40" display="https://podminky.urs.cz/item/CS_URS_2021_02/634112123"/>
    <hyperlink ref="F302" r:id="rId41" display="https://podminky.urs.cz/item/CS_URS_2021_02/642946111"/>
    <hyperlink ref="F306" r:id="rId42" display="https://podminky.urs.cz/item/CS_URS_2021_02/949101112"/>
    <hyperlink ref="F309" r:id="rId43" display="https://podminky.urs.cz/item/CS_URS_2021_02/952901111"/>
    <hyperlink ref="F311" r:id="rId44" display="https://podminky.urs.cz/item/CS_URS_2021_02/963023712"/>
    <hyperlink ref="F314" r:id="rId45" display="https://podminky.urs.cz/item/CS_URS_2021_02/965043331"/>
    <hyperlink ref="F318" r:id="rId46" display="https://podminky.urs.cz/item/CS_URS_2021_02/978013111"/>
    <hyperlink ref="F329" r:id="rId47" display="https://podminky.urs.cz/item/CS_URS_2021_02/997013211"/>
    <hyperlink ref="F331" r:id="rId48" display="https://podminky.urs.cz/item/CS_URS_2021_02/997013501"/>
    <hyperlink ref="F333" r:id="rId49" display="https://podminky.urs.cz/item/CS_URS_2021_02/997013509"/>
    <hyperlink ref="F336" r:id="rId50" display="https://podminky.urs.cz/item/CS_URS_2021_02/997013601"/>
    <hyperlink ref="F339" r:id="rId51" display="https://podminky.urs.cz/item/CS_URS_2021_02/997013603"/>
    <hyperlink ref="F341" r:id="rId52" display="https://podminky.urs.cz/item/CS_URS_2021_02/997013811"/>
    <hyperlink ref="F345" r:id="rId53" display="https://podminky.urs.cz/item/CS_URS_2021_02/998018001"/>
    <hyperlink ref="F349" r:id="rId54" display="https://podminky.urs.cz/item/CS_URS_2021_02/711111001"/>
    <hyperlink ref="F354" r:id="rId55" display="https://podminky.urs.cz/item/CS_URS_2021_02/711112001"/>
    <hyperlink ref="F361" r:id="rId56" display="https://podminky.urs.cz/item/CS_URS_2021_02/711141559"/>
    <hyperlink ref="F366" r:id="rId57" display="https://podminky.urs.cz/item/CS_URS_2021_02/711142559"/>
    <hyperlink ref="F373" r:id="rId58" display="https://podminky.urs.cz/item/CS_URS_2021_02/998711101"/>
    <hyperlink ref="F375" r:id="rId59" display="https://podminky.urs.cz/item/CS_URS_2021_02/998711181"/>
    <hyperlink ref="F378" r:id="rId60" display="https://podminky.urs.cz/item/CS_URS_2021_02/713121121"/>
    <hyperlink ref="F383" r:id="rId61" display="https://podminky.urs.cz/item/CS_URS_2021_02/998713101"/>
    <hyperlink ref="F385" r:id="rId62" display="https://podminky.urs.cz/item/CS_URS_2021_02/998713181"/>
    <hyperlink ref="F388" r:id="rId63" display="https://podminky.urs.cz/item/CS_URS_2021_02/762522811"/>
    <hyperlink ref="F392" r:id="rId64" display="https://podminky.urs.cz/item/CS_URS_2021_02/763121590"/>
    <hyperlink ref="F395" r:id="rId65" display="https://podminky.urs.cz/item/CS_URS_2021_02/763121714"/>
    <hyperlink ref="F397" r:id="rId66" display="https://podminky.urs.cz/item/CS_URS_2021_02/763121751"/>
    <hyperlink ref="F399" r:id="rId67" display="https://podminky.urs.cz/item/CS_URS_2021_02/763131451"/>
    <hyperlink ref="F408" r:id="rId68" display="https://podminky.urs.cz/item/CS_URS_2021_02/763131714"/>
    <hyperlink ref="F410" r:id="rId69" display="https://podminky.urs.cz/item/CS_URS_2021_02/763131751"/>
    <hyperlink ref="F414" r:id="rId70" display="https://podminky.urs.cz/item/CS_URS_2021_02/763131752"/>
    <hyperlink ref="F419" r:id="rId71" display="https://podminky.urs.cz/item/CS_URS_2021_02/763131761"/>
    <hyperlink ref="F422" r:id="rId72" display="https://podminky.urs.cz/item/CS_URS_2021_02/998763301"/>
    <hyperlink ref="F424" r:id="rId73" display="https://podminky.urs.cz/item/CS_URS_2021_02/998763381"/>
    <hyperlink ref="F431" r:id="rId74" display="https://podminky.urs.cz/item/CS_URS_2021_02/766621011"/>
    <hyperlink ref="F435" r:id="rId75" display="https://podminky.urs.cz/item/CS_URS_2021_02/766621646"/>
    <hyperlink ref="F440" r:id="rId76" display="https://podminky.urs.cz/item/CS_URS_2021_02/766629315"/>
    <hyperlink ref="F443" r:id="rId77" display="https://podminky.urs.cz/item/CS_URS_2021_02/766660171"/>
    <hyperlink ref="F446" r:id="rId78" display="https://podminky.urs.cz/item/CS_URS_2021_02/766660172"/>
    <hyperlink ref="F449" r:id="rId79" display="https://podminky.urs.cz/item/CS_URS_2021_02/766660311"/>
    <hyperlink ref="F452" r:id="rId80" display="https://podminky.urs.cz/item/CS_URS_2021_02/766681115"/>
    <hyperlink ref="F455" r:id="rId81" display="https://podminky.urs.cz/item/CS_URS_2021_02/766681821"/>
    <hyperlink ref="F461" r:id="rId82" display="https://podminky.urs.cz/item/CS_URS_2021_02/766682111"/>
    <hyperlink ref="F466" r:id="rId83" display="https://podminky.urs.cz/item/CS_URS_2021_02/998766101"/>
    <hyperlink ref="F468" r:id="rId84" display="https://podminky.urs.cz/item/CS_URS_2021_02/998766181"/>
    <hyperlink ref="F471" r:id="rId85" display="https://podminky.urs.cz/item/CS_URS_2021_02/771111011"/>
    <hyperlink ref="F483" r:id="rId86" display="https://podminky.urs.cz/item/CS_URS_2021_02/771111012"/>
    <hyperlink ref="F486" r:id="rId87" display="https://podminky.urs.cz/item/CS_URS_2021_02/771121011"/>
    <hyperlink ref="F488" r:id="rId88" display="https://podminky.urs.cz/item/CS_URS_2021_02/771161011"/>
    <hyperlink ref="F493" r:id="rId89" display="https://podminky.urs.cz/item/CS_URS_2021_02/771474113"/>
    <hyperlink ref="F504" r:id="rId90" display="https://podminky.urs.cz/item/CS_URS_2021_02/771574263"/>
    <hyperlink ref="F508" r:id="rId91" display="https://podminky.urs.cz/item/CS_URS_2021_02/771577111"/>
    <hyperlink ref="F511" r:id="rId92" display="https://podminky.urs.cz/item/CS_URS_2021_02/771591112"/>
    <hyperlink ref="F514" r:id="rId93" display="https://podminky.urs.cz/item/CS_URS_2021_02/771591115"/>
    <hyperlink ref="F526" r:id="rId94" display="https://podminky.urs.cz/item/CS_URS_2021_02/771591191"/>
    <hyperlink ref="F528" r:id="rId95" display="https://podminky.urs.cz/item/CS_URS_2021_02/771591241"/>
    <hyperlink ref="F542" r:id="rId96" display="https://podminky.urs.cz/item/CS_URS_2021_02/771591242"/>
    <hyperlink ref="F555" r:id="rId97" display="https://podminky.urs.cz/item/CS_URS_2021_02/771591251"/>
    <hyperlink ref="F557" r:id="rId98" display="https://podminky.urs.cz/item/CS_URS_2021_02/771591264"/>
    <hyperlink ref="F569" r:id="rId99" display="https://podminky.urs.cz/item/CS_URS_2021_02/998771101"/>
    <hyperlink ref="F571" r:id="rId100" display="https://podminky.urs.cz/item/CS_URS_2021_02/998771181"/>
    <hyperlink ref="F574" r:id="rId101" display="https://podminky.urs.cz/item/CS_URS_2021_02/781111011"/>
    <hyperlink ref="F584" r:id="rId102" display="https://podminky.urs.cz/item/CS_URS_2021_02/781121011"/>
    <hyperlink ref="F586" r:id="rId103" display="https://podminky.urs.cz/item/CS_URS_2021_02/781474115"/>
    <hyperlink ref="F592" r:id="rId104" display="https://podminky.urs.cz/item/CS_URS_2021_02/781474226"/>
    <hyperlink ref="F601" r:id="rId105" display="https://podminky.urs.cz/item/CS_URS_2021_02/781477111"/>
    <hyperlink ref="F603" r:id="rId106" display="https://podminky.urs.cz/item/CS_URS_2021_02/781494111"/>
    <hyperlink ref="F610" r:id="rId107" display="https://podminky.urs.cz/item/CS_URS_2021_02/781494511"/>
    <hyperlink ref="F620" r:id="rId108" display="https://podminky.urs.cz/item/CS_URS_2021_02/781495115"/>
    <hyperlink ref="F628" r:id="rId109" display="https://podminky.urs.cz/item/CS_URS_2021_02/998781101"/>
    <hyperlink ref="F630" r:id="rId110" display="https://podminky.urs.cz/item/CS_URS_2021_02/998781181"/>
    <hyperlink ref="F633" r:id="rId111" display="https://podminky.urs.cz/item/CS_URS_2021_02/783201403"/>
    <hyperlink ref="F658" r:id="rId112" display="https://podminky.urs.cz/item/CS_URS_2021_02/783213121"/>
    <hyperlink ref="F660" r:id="rId113" display="https://podminky.urs.cz/item/CS_URS_2021_02/783301303"/>
    <hyperlink ref="F663" r:id="rId114" display="https://podminky.urs.cz/item/CS_URS_2021_02/783301313"/>
    <hyperlink ref="F666" r:id="rId115" display="https://podminky.urs.cz/item/CS_URS_2021_02/783301401"/>
    <hyperlink ref="F669" r:id="rId116" display="https://podminky.urs.cz/item/CS_URS_2021_02/783306807"/>
    <hyperlink ref="F672" r:id="rId117" display="https://podminky.urs.cz/item/CS_URS_2021_02/783343101"/>
    <hyperlink ref="F675" r:id="rId118" display="https://podminky.urs.cz/item/CS_URS_2021_02/783344101"/>
    <hyperlink ref="F678" r:id="rId119" display="https://podminky.urs.cz/item/CS_URS_2021_02/783344201"/>
    <hyperlink ref="F681" r:id="rId120" display="https://podminky.urs.cz/item/CS_URS_2021_02/783347101"/>
    <hyperlink ref="F685" r:id="rId121" display="https://podminky.urs.cz/item/CS_URS_2021_02/784111001"/>
    <hyperlink ref="F690" r:id="rId122" display="https://podminky.urs.cz/item/CS_URS_2021_02/784181112"/>
    <hyperlink ref="F692" r:id="rId123" display="https://podminky.urs.cz/item/CS_URS_2021_02/784211101"/>
    <hyperlink ref="F694" r:id="rId124" display="https://podminky.urs.cz/item/CS_URS_2021_02/78421116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zakázky'!K6</f>
        <v>Vestavba sociálního zářízení do objektu Evangelického kostela ve Varnsdorfu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1155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zakázky'!AN8</f>
        <v>5. 5. 2022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28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ROUND(J91,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ROUND((SUM(BE91:BE306)),  2)</f>
        <v>0</v>
      </c>
      <c r="G33" s="39"/>
      <c r="H33" s="39"/>
      <c r="I33" s="149">
        <v>0.20999999999999999</v>
      </c>
      <c r="J33" s="148">
        <f>ROUND(((SUM(BE91:BE306))*I33),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ROUND((SUM(BF91:BF306)),  2)</f>
        <v>0</v>
      </c>
      <c r="G34" s="39"/>
      <c r="H34" s="39"/>
      <c r="I34" s="149">
        <v>0.14999999999999999</v>
      </c>
      <c r="J34" s="148">
        <f>ROUND(((SUM(BF91:BF306))*I34),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ROUND((SUM(BG91:BG306)),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ROUND((SUM(BH91:BH306)),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ROUND((SUM(BI91:BI306)),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Vestavba sociálního zářízení do objektu Evangelického kostela ve Varnsdorfu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2 - ZIT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Varnsdorf</v>
      </c>
      <c r="G52" s="41"/>
      <c r="H52" s="41"/>
      <c r="I52" s="33" t="s">
        <v>23</v>
      </c>
      <c r="J52" s="73" t="str">
        <f>IF(J12="","",J12)</f>
        <v>5. 5. 2022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Varnsdorf</v>
      </c>
      <c r="G54" s="41"/>
      <c r="H54" s="41"/>
      <c r="I54" s="33" t="s">
        <v>31</v>
      </c>
      <c r="J54" s="37" t="str">
        <f>E21</f>
        <v>Pavel Hruška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Pavel Hruška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175</v>
      </c>
      <c r="E60" s="169"/>
      <c r="F60" s="169"/>
      <c r="G60" s="169"/>
      <c r="H60" s="169"/>
      <c r="I60" s="169"/>
      <c r="J60" s="170">
        <f>J92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176</v>
      </c>
      <c r="E61" s="175"/>
      <c r="F61" s="175"/>
      <c r="G61" s="175"/>
      <c r="H61" s="175"/>
      <c r="I61" s="175"/>
      <c r="J61" s="176">
        <f>J93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179</v>
      </c>
      <c r="E62" s="175"/>
      <c r="F62" s="175"/>
      <c r="G62" s="175"/>
      <c r="H62" s="175"/>
      <c r="I62" s="175"/>
      <c r="J62" s="176">
        <f>J120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180</v>
      </c>
      <c r="E63" s="175"/>
      <c r="F63" s="175"/>
      <c r="G63" s="175"/>
      <c r="H63" s="175"/>
      <c r="I63" s="175"/>
      <c r="J63" s="176">
        <f>J124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181</v>
      </c>
      <c r="E64" s="175"/>
      <c r="F64" s="175"/>
      <c r="G64" s="175"/>
      <c r="H64" s="175"/>
      <c r="I64" s="175"/>
      <c r="J64" s="176">
        <f>J130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182</v>
      </c>
      <c r="E65" s="175"/>
      <c r="F65" s="175"/>
      <c r="G65" s="175"/>
      <c r="H65" s="175"/>
      <c r="I65" s="175"/>
      <c r="J65" s="176">
        <f>J146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183</v>
      </c>
      <c r="E66" s="175"/>
      <c r="F66" s="175"/>
      <c r="G66" s="175"/>
      <c r="H66" s="175"/>
      <c r="I66" s="175"/>
      <c r="J66" s="176">
        <f>J156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184</v>
      </c>
      <c r="E67" s="169"/>
      <c r="F67" s="169"/>
      <c r="G67" s="169"/>
      <c r="H67" s="169"/>
      <c r="I67" s="169"/>
      <c r="J67" s="170">
        <f>J159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1156</v>
      </c>
      <c r="E68" s="175"/>
      <c r="F68" s="175"/>
      <c r="G68" s="175"/>
      <c r="H68" s="175"/>
      <c r="I68" s="175"/>
      <c r="J68" s="176">
        <f>J160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1157</v>
      </c>
      <c r="E69" s="175"/>
      <c r="F69" s="175"/>
      <c r="G69" s="175"/>
      <c r="H69" s="175"/>
      <c r="I69" s="175"/>
      <c r="J69" s="176">
        <f>J206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1158</v>
      </c>
      <c r="E70" s="175"/>
      <c r="F70" s="175"/>
      <c r="G70" s="175"/>
      <c r="H70" s="175"/>
      <c r="I70" s="175"/>
      <c r="J70" s="176">
        <f>J245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1159</v>
      </c>
      <c r="E71" s="175"/>
      <c r="F71" s="175"/>
      <c r="G71" s="175"/>
      <c r="H71" s="175"/>
      <c r="I71" s="175"/>
      <c r="J71" s="176">
        <f>J296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107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61" t="str">
        <f>E7</f>
        <v>Vestavba sociálního zářízení do objektu Evangelického kostela ve Varnsdorfu</v>
      </c>
      <c r="F81" s="33"/>
      <c r="G81" s="33"/>
      <c r="H81" s="33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95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>SO 2 - ZIT</v>
      </c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F12</f>
        <v>Varnsdorf</v>
      </c>
      <c r="G85" s="41"/>
      <c r="H85" s="41"/>
      <c r="I85" s="33" t="s">
        <v>23</v>
      </c>
      <c r="J85" s="73" t="str">
        <f>IF(J12="","",J12)</f>
        <v>5. 5. 2022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E15</f>
        <v>Město Varnsdorf</v>
      </c>
      <c r="G87" s="41"/>
      <c r="H87" s="41"/>
      <c r="I87" s="33" t="s">
        <v>31</v>
      </c>
      <c r="J87" s="37" t="str">
        <f>E21</f>
        <v>Pavel Hruška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IF(E18="","",E18)</f>
        <v>Vyplň údaj</v>
      </c>
      <c r="G88" s="41"/>
      <c r="H88" s="41"/>
      <c r="I88" s="33" t="s">
        <v>34</v>
      </c>
      <c r="J88" s="37" t="str">
        <f>E24</f>
        <v>Pavel Hruška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78"/>
      <c r="B90" s="179"/>
      <c r="C90" s="180" t="s">
        <v>108</v>
      </c>
      <c r="D90" s="181" t="s">
        <v>56</v>
      </c>
      <c r="E90" s="181" t="s">
        <v>52</v>
      </c>
      <c r="F90" s="181" t="s">
        <v>53</v>
      </c>
      <c r="G90" s="181" t="s">
        <v>109</v>
      </c>
      <c r="H90" s="181" t="s">
        <v>110</v>
      </c>
      <c r="I90" s="181" t="s">
        <v>111</v>
      </c>
      <c r="J90" s="181" t="s">
        <v>99</v>
      </c>
      <c r="K90" s="182" t="s">
        <v>112</v>
      </c>
      <c r="L90" s="183"/>
      <c r="M90" s="93" t="s">
        <v>19</v>
      </c>
      <c r="N90" s="94" t="s">
        <v>41</v>
      </c>
      <c r="O90" s="94" t="s">
        <v>113</v>
      </c>
      <c r="P90" s="94" t="s">
        <v>114</v>
      </c>
      <c r="Q90" s="94" t="s">
        <v>115</v>
      </c>
      <c r="R90" s="94" t="s">
        <v>116</v>
      </c>
      <c r="S90" s="94" t="s">
        <v>117</v>
      </c>
      <c r="T90" s="95" t="s">
        <v>118</v>
      </c>
      <c r="U90" s="178"/>
      <c r="V90" s="178"/>
      <c r="W90" s="178"/>
      <c r="X90" s="178"/>
      <c r="Y90" s="178"/>
      <c r="Z90" s="178"/>
      <c r="AA90" s="178"/>
      <c r="AB90" s="178"/>
      <c r="AC90" s="178"/>
      <c r="AD90" s="178"/>
      <c r="AE90" s="178"/>
    </row>
    <row r="91" s="2" customFormat="1" ht="22.8" customHeight="1">
      <c r="A91" s="39"/>
      <c r="B91" s="40"/>
      <c r="C91" s="100" t="s">
        <v>119</v>
      </c>
      <c r="D91" s="41"/>
      <c r="E91" s="41"/>
      <c r="F91" s="41"/>
      <c r="G91" s="41"/>
      <c r="H91" s="41"/>
      <c r="I91" s="41"/>
      <c r="J91" s="184">
        <f>BK91</f>
        <v>0</v>
      </c>
      <c r="K91" s="41"/>
      <c r="L91" s="45"/>
      <c r="M91" s="96"/>
      <c r="N91" s="185"/>
      <c r="O91" s="97"/>
      <c r="P91" s="186">
        <f>P92+P159</f>
        <v>0</v>
      </c>
      <c r="Q91" s="97"/>
      <c r="R91" s="186">
        <f>R92+R159</f>
        <v>3.8552149999999998</v>
      </c>
      <c r="S91" s="97"/>
      <c r="T91" s="187">
        <f>T92+T159</f>
        <v>1.1239999999999999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70</v>
      </c>
      <c r="AU91" s="18" t="s">
        <v>100</v>
      </c>
      <c r="BK91" s="188">
        <f>BK92+BK159</f>
        <v>0</v>
      </c>
    </row>
    <row r="92" s="12" customFormat="1" ht="25.92" customHeight="1">
      <c r="A92" s="12"/>
      <c r="B92" s="189"/>
      <c r="C92" s="190"/>
      <c r="D92" s="191" t="s">
        <v>70</v>
      </c>
      <c r="E92" s="192" t="s">
        <v>195</v>
      </c>
      <c r="F92" s="192" t="s">
        <v>196</v>
      </c>
      <c r="G92" s="190"/>
      <c r="H92" s="190"/>
      <c r="I92" s="193"/>
      <c r="J92" s="194">
        <f>BK92</f>
        <v>0</v>
      </c>
      <c r="K92" s="190"/>
      <c r="L92" s="195"/>
      <c r="M92" s="196"/>
      <c r="N92" s="197"/>
      <c r="O92" s="197"/>
      <c r="P92" s="198">
        <f>P93+P120+P124+P130+P146+P156</f>
        <v>0</v>
      </c>
      <c r="Q92" s="197"/>
      <c r="R92" s="198">
        <f>R93+R120+R124+R130+R146+R156</f>
        <v>3.379</v>
      </c>
      <c r="S92" s="197"/>
      <c r="T92" s="199">
        <f>T93+T120+T124+T130+T146+T156</f>
        <v>1.1239999999999999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79</v>
      </c>
      <c r="AT92" s="201" t="s">
        <v>70</v>
      </c>
      <c r="AU92" s="201" t="s">
        <v>71</v>
      </c>
      <c r="AY92" s="200" t="s">
        <v>123</v>
      </c>
      <c r="BK92" s="202">
        <f>BK93+BK120+BK124+BK130+BK146+BK156</f>
        <v>0</v>
      </c>
    </row>
    <row r="93" s="12" customFormat="1" ht="22.8" customHeight="1">
      <c r="A93" s="12"/>
      <c r="B93" s="189"/>
      <c r="C93" s="190"/>
      <c r="D93" s="191" t="s">
        <v>70</v>
      </c>
      <c r="E93" s="203" t="s">
        <v>79</v>
      </c>
      <c r="F93" s="203" t="s">
        <v>197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SUM(P94:P119)</f>
        <v>0</v>
      </c>
      <c r="Q93" s="197"/>
      <c r="R93" s="198">
        <f>SUM(R94:R119)</f>
        <v>3.1200000000000001</v>
      </c>
      <c r="S93" s="197"/>
      <c r="T93" s="199">
        <f>SUM(T94:T119)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79</v>
      </c>
      <c r="AT93" s="201" t="s">
        <v>70</v>
      </c>
      <c r="AU93" s="201" t="s">
        <v>79</v>
      </c>
      <c r="AY93" s="200" t="s">
        <v>123</v>
      </c>
      <c r="BK93" s="202">
        <f>SUM(BK94:BK119)</f>
        <v>0</v>
      </c>
    </row>
    <row r="94" s="2" customFormat="1" ht="16.5" customHeight="1">
      <c r="A94" s="39"/>
      <c r="B94" s="40"/>
      <c r="C94" s="205" t="s">
        <v>79</v>
      </c>
      <c r="D94" s="205" t="s">
        <v>126</v>
      </c>
      <c r="E94" s="206" t="s">
        <v>198</v>
      </c>
      <c r="F94" s="207" t="s">
        <v>199</v>
      </c>
      <c r="G94" s="208" t="s">
        <v>200</v>
      </c>
      <c r="H94" s="209">
        <v>3.6400000000000001</v>
      </c>
      <c r="I94" s="210"/>
      <c r="J94" s="211">
        <f>ROUND(I94*H94,2)</f>
        <v>0</v>
      </c>
      <c r="K94" s="207" t="s">
        <v>130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147</v>
      </c>
      <c r="AT94" s="216" t="s">
        <v>126</v>
      </c>
      <c r="AU94" s="216" t="s">
        <v>81</v>
      </c>
      <c r="AY94" s="18" t="s">
        <v>123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147</v>
      </c>
      <c r="BM94" s="216" t="s">
        <v>1160</v>
      </c>
    </row>
    <row r="95" s="2" customFormat="1">
      <c r="A95" s="39"/>
      <c r="B95" s="40"/>
      <c r="C95" s="41"/>
      <c r="D95" s="218" t="s">
        <v>133</v>
      </c>
      <c r="E95" s="41"/>
      <c r="F95" s="219" t="s">
        <v>202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133</v>
      </c>
      <c r="AU95" s="18" t="s">
        <v>81</v>
      </c>
    </row>
    <row r="96" s="13" customFormat="1">
      <c r="A96" s="13"/>
      <c r="B96" s="227"/>
      <c r="C96" s="228"/>
      <c r="D96" s="229" t="s">
        <v>203</v>
      </c>
      <c r="E96" s="230" t="s">
        <v>19</v>
      </c>
      <c r="F96" s="231" t="s">
        <v>1161</v>
      </c>
      <c r="G96" s="228"/>
      <c r="H96" s="232">
        <v>3.6400000000000001</v>
      </c>
      <c r="I96" s="233"/>
      <c r="J96" s="228"/>
      <c r="K96" s="228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203</v>
      </c>
      <c r="AU96" s="238" t="s">
        <v>81</v>
      </c>
      <c r="AV96" s="13" t="s">
        <v>81</v>
      </c>
      <c r="AW96" s="13" t="s">
        <v>33</v>
      </c>
      <c r="AX96" s="13" t="s">
        <v>79</v>
      </c>
      <c r="AY96" s="238" t="s">
        <v>123</v>
      </c>
    </row>
    <row r="97" s="2" customFormat="1" ht="33" customHeight="1">
      <c r="A97" s="39"/>
      <c r="B97" s="40"/>
      <c r="C97" s="205" t="s">
        <v>81</v>
      </c>
      <c r="D97" s="205" t="s">
        <v>126</v>
      </c>
      <c r="E97" s="206" t="s">
        <v>205</v>
      </c>
      <c r="F97" s="207" t="s">
        <v>206</v>
      </c>
      <c r="G97" s="208" t="s">
        <v>200</v>
      </c>
      <c r="H97" s="209">
        <v>2.0800000000000001</v>
      </c>
      <c r="I97" s="210"/>
      <c r="J97" s="211">
        <f>ROUND(I97*H97,2)</f>
        <v>0</v>
      </c>
      <c r="K97" s="207" t="s">
        <v>130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147</v>
      </c>
      <c r="AT97" s="216" t="s">
        <v>126</v>
      </c>
      <c r="AU97" s="216" t="s">
        <v>81</v>
      </c>
      <c r="AY97" s="18" t="s">
        <v>123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147</v>
      </c>
      <c r="BM97" s="216" t="s">
        <v>1162</v>
      </c>
    </row>
    <row r="98" s="2" customFormat="1">
      <c r="A98" s="39"/>
      <c r="B98" s="40"/>
      <c r="C98" s="41"/>
      <c r="D98" s="218" t="s">
        <v>133</v>
      </c>
      <c r="E98" s="41"/>
      <c r="F98" s="219" t="s">
        <v>208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133</v>
      </c>
      <c r="AU98" s="18" t="s">
        <v>81</v>
      </c>
    </row>
    <row r="99" s="13" customFormat="1">
      <c r="A99" s="13"/>
      <c r="B99" s="227"/>
      <c r="C99" s="228"/>
      <c r="D99" s="229" t="s">
        <v>203</v>
      </c>
      <c r="E99" s="230" t="s">
        <v>19</v>
      </c>
      <c r="F99" s="231" t="s">
        <v>1163</v>
      </c>
      <c r="G99" s="228"/>
      <c r="H99" s="232">
        <v>2.0800000000000001</v>
      </c>
      <c r="I99" s="233"/>
      <c r="J99" s="228"/>
      <c r="K99" s="228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203</v>
      </c>
      <c r="AU99" s="238" t="s">
        <v>81</v>
      </c>
      <c r="AV99" s="13" t="s">
        <v>81</v>
      </c>
      <c r="AW99" s="13" t="s">
        <v>33</v>
      </c>
      <c r="AX99" s="13" t="s">
        <v>79</v>
      </c>
      <c r="AY99" s="238" t="s">
        <v>123</v>
      </c>
    </row>
    <row r="100" s="2" customFormat="1" ht="33" customHeight="1">
      <c r="A100" s="39"/>
      <c r="B100" s="40"/>
      <c r="C100" s="205" t="s">
        <v>141</v>
      </c>
      <c r="D100" s="205" t="s">
        <v>126</v>
      </c>
      <c r="E100" s="206" t="s">
        <v>209</v>
      </c>
      <c r="F100" s="207" t="s">
        <v>210</v>
      </c>
      <c r="G100" s="208" t="s">
        <v>200</v>
      </c>
      <c r="H100" s="209">
        <v>2.0800000000000001</v>
      </c>
      <c r="I100" s="210"/>
      <c r="J100" s="211">
        <f>ROUND(I100*H100,2)</f>
        <v>0</v>
      </c>
      <c r="K100" s="207" t="s">
        <v>130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147</v>
      </c>
      <c r="AT100" s="216" t="s">
        <v>126</v>
      </c>
      <c r="AU100" s="216" t="s">
        <v>81</v>
      </c>
      <c r="AY100" s="18" t="s">
        <v>123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147</v>
      </c>
      <c r="BM100" s="216" t="s">
        <v>1164</v>
      </c>
    </row>
    <row r="101" s="2" customFormat="1">
      <c r="A101" s="39"/>
      <c r="B101" s="40"/>
      <c r="C101" s="41"/>
      <c r="D101" s="218" t="s">
        <v>133</v>
      </c>
      <c r="E101" s="41"/>
      <c r="F101" s="219" t="s">
        <v>212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133</v>
      </c>
      <c r="AU101" s="18" t="s">
        <v>81</v>
      </c>
    </row>
    <row r="102" s="2" customFormat="1" ht="37.8" customHeight="1">
      <c r="A102" s="39"/>
      <c r="B102" s="40"/>
      <c r="C102" s="205" t="s">
        <v>147</v>
      </c>
      <c r="D102" s="205" t="s">
        <v>126</v>
      </c>
      <c r="E102" s="206" t="s">
        <v>213</v>
      </c>
      <c r="F102" s="207" t="s">
        <v>214</v>
      </c>
      <c r="G102" s="208" t="s">
        <v>200</v>
      </c>
      <c r="H102" s="209">
        <v>2.0800000000000001</v>
      </c>
      <c r="I102" s="210"/>
      <c r="J102" s="211">
        <f>ROUND(I102*H102,2)</f>
        <v>0</v>
      </c>
      <c r="K102" s="207" t="s">
        <v>130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147</v>
      </c>
      <c r="AT102" s="216" t="s">
        <v>126</v>
      </c>
      <c r="AU102" s="216" t="s">
        <v>81</v>
      </c>
      <c r="AY102" s="18" t="s">
        <v>123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147</v>
      </c>
      <c r="BM102" s="216" t="s">
        <v>1165</v>
      </c>
    </row>
    <row r="103" s="2" customFormat="1">
      <c r="A103" s="39"/>
      <c r="B103" s="40"/>
      <c r="C103" s="41"/>
      <c r="D103" s="218" t="s">
        <v>133</v>
      </c>
      <c r="E103" s="41"/>
      <c r="F103" s="219" t="s">
        <v>216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133</v>
      </c>
      <c r="AU103" s="18" t="s">
        <v>81</v>
      </c>
    </row>
    <row r="104" s="2" customFormat="1" ht="37.8" customHeight="1">
      <c r="A104" s="39"/>
      <c r="B104" s="40"/>
      <c r="C104" s="205" t="s">
        <v>122</v>
      </c>
      <c r="D104" s="205" t="s">
        <v>126</v>
      </c>
      <c r="E104" s="206" t="s">
        <v>217</v>
      </c>
      <c r="F104" s="207" t="s">
        <v>218</v>
      </c>
      <c r="G104" s="208" t="s">
        <v>200</v>
      </c>
      <c r="H104" s="209">
        <v>62.399999999999999</v>
      </c>
      <c r="I104" s="210"/>
      <c r="J104" s="211">
        <f>ROUND(I104*H104,2)</f>
        <v>0</v>
      </c>
      <c r="K104" s="207" t="s">
        <v>130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147</v>
      </c>
      <c r="AT104" s="216" t="s">
        <v>126</v>
      </c>
      <c r="AU104" s="216" t="s">
        <v>81</v>
      </c>
      <c r="AY104" s="18" t="s">
        <v>123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147</v>
      </c>
      <c r="BM104" s="216" t="s">
        <v>1166</v>
      </c>
    </row>
    <row r="105" s="2" customFormat="1">
      <c r="A105" s="39"/>
      <c r="B105" s="40"/>
      <c r="C105" s="41"/>
      <c r="D105" s="218" t="s">
        <v>133</v>
      </c>
      <c r="E105" s="41"/>
      <c r="F105" s="219" t="s">
        <v>220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133</v>
      </c>
      <c r="AU105" s="18" t="s">
        <v>81</v>
      </c>
    </row>
    <row r="106" s="13" customFormat="1">
      <c r="A106" s="13"/>
      <c r="B106" s="227"/>
      <c r="C106" s="228"/>
      <c r="D106" s="229" t="s">
        <v>203</v>
      </c>
      <c r="E106" s="228"/>
      <c r="F106" s="231" t="s">
        <v>1167</v>
      </c>
      <c r="G106" s="228"/>
      <c r="H106" s="232">
        <v>62.399999999999999</v>
      </c>
      <c r="I106" s="233"/>
      <c r="J106" s="228"/>
      <c r="K106" s="228"/>
      <c r="L106" s="234"/>
      <c r="M106" s="235"/>
      <c r="N106" s="236"/>
      <c r="O106" s="236"/>
      <c r="P106" s="236"/>
      <c r="Q106" s="236"/>
      <c r="R106" s="236"/>
      <c r="S106" s="236"/>
      <c r="T106" s="2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8" t="s">
        <v>203</v>
      </c>
      <c r="AU106" s="238" t="s">
        <v>81</v>
      </c>
      <c r="AV106" s="13" t="s">
        <v>81</v>
      </c>
      <c r="AW106" s="13" t="s">
        <v>4</v>
      </c>
      <c r="AX106" s="13" t="s">
        <v>79</v>
      </c>
      <c r="AY106" s="238" t="s">
        <v>123</v>
      </c>
    </row>
    <row r="107" s="2" customFormat="1" ht="24.15" customHeight="1">
      <c r="A107" s="39"/>
      <c r="B107" s="40"/>
      <c r="C107" s="205" t="s">
        <v>158</v>
      </c>
      <c r="D107" s="205" t="s">
        <v>126</v>
      </c>
      <c r="E107" s="206" t="s">
        <v>1168</v>
      </c>
      <c r="F107" s="207" t="s">
        <v>1169</v>
      </c>
      <c r="G107" s="208" t="s">
        <v>200</v>
      </c>
      <c r="H107" s="209">
        <v>2.0800000000000001</v>
      </c>
      <c r="I107" s="210"/>
      <c r="J107" s="211">
        <f>ROUND(I107*H107,2)</f>
        <v>0</v>
      </c>
      <c r="K107" s="207" t="s">
        <v>130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147</v>
      </c>
      <c r="AT107" s="216" t="s">
        <v>126</v>
      </c>
      <c r="AU107" s="216" t="s">
        <v>81</v>
      </c>
      <c r="AY107" s="18" t="s">
        <v>123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147</v>
      </c>
      <c r="BM107" s="216" t="s">
        <v>1170</v>
      </c>
    </row>
    <row r="108" s="2" customFormat="1">
      <c r="A108" s="39"/>
      <c r="B108" s="40"/>
      <c r="C108" s="41"/>
      <c r="D108" s="218" t="s">
        <v>133</v>
      </c>
      <c r="E108" s="41"/>
      <c r="F108" s="219" t="s">
        <v>1171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133</v>
      </c>
      <c r="AU108" s="18" t="s">
        <v>81</v>
      </c>
    </row>
    <row r="109" s="2" customFormat="1" ht="24.15" customHeight="1">
      <c r="A109" s="39"/>
      <c r="B109" s="40"/>
      <c r="C109" s="205" t="s">
        <v>165</v>
      </c>
      <c r="D109" s="205" t="s">
        <v>126</v>
      </c>
      <c r="E109" s="206" t="s">
        <v>222</v>
      </c>
      <c r="F109" s="207" t="s">
        <v>223</v>
      </c>
      <c r="G109" s="208" t="s">
        <v>224</v>
      </c>
      <c r="H109" s="209">
        <v>4.1600000000000001</v>
      </c>
      <c r="I109" s="210"/>
      <c r="J109" s="211">
        <f>ROUND(I109*H109,2)</f>
        <v>0</v>
      </c>
      <c r="K109" s="207" t="s">
        <v>130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147</v>
      </c>
      <c r="AT109" s="216" t="s">
        <v>126</v>
      </c>
      <c r="AU109" s="216" t="s">
        <v>81</v>
      </c>
      <c r="AY109" s="18" t="s">
        <v>123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147</v>
      </c>
      <c r="BM109" s="216" t="s">
        <v>1172</v>
      </c>
    </row>
    <row r="110" s="2" customFormat="1">
      <c r="A110" s="39"/>
      <c r="B110" s="40"/>
      <c r="C110" s="41"/>
      <c r="D110" s="218" t="s">
        <v>133</v>
      </c>
      <c r="E110" s="41"/>
      <c r="F110" s="219" t="s">
        <v>226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133</v>
      </c>
      <c r="AU110" s="18" t="s">
        <v>81</v>
      </c>
    </row>
    <row r="111" s="13" customFormat="1">
      <c r="A111" s="13"/>
      <c r="B111" s="227"/>
      <c r="C111" s="228"/>
      <c r="D111" s="229" t="s">
        <v>203</v>
      </c>
      <c r="E111" s="228"/>
      <c r="F111" s="231" t="s">
        <v>1173</v>
      </c>
      <c r="G111" s="228"/>
      <c r="H111" s="232">
        <v>4.1600000000000001</v>
      </c>
      <c r="I111" s="233"/>
      <c r="J111" s="228"/>
      <c r="K111" s="228"/>
      <c r="L111" s="234"/>
      <c r="M111" s="235"/>
      <c r="N111" s="236"/>
      <c r="O111" s="236"/>
      <c r="P111" s="236"/>
      <c r="Q111" s="236"/>
      <c r="R111" s="236"/>
      <c r="S111" s="236"/>
      <c r="T111" s="23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8" t="s">
        <v>203</v>
      </c>
      <c r="AU111" s="238" t="s">
        <v>81</v>
      </c>
      <c r="AV111" s="13" t="s">
        <v>81</v>
      </c>
      <c r="AW111" s="13" t="s">
        <v>4</v>
      </c>
      <c r="AX111" s="13" t="s">
        <v>79</v>
      </c>
      <c r="AY111" s="238" t="s">
        <v>123</v>
      </c>
    </row>
    <row r="112" s="2" customFormat="1" ht="24.15" customHeight="1">
      <c r="A112" s="39"/>
      <c r="B112" s="40"/>
      <c r="C112" s="205" t="s">
        <v>169</v>
      </c>
      <c r="D112" s="205" t="s">
        <v>126</v>
      </c>
      <c r="E112" s="206" t="s">
        <v>1174</v>
      </c>
      <c r="F112" s="207" t="s">
        <v>1175</v>
      </c>
      <c r="G112" s="208" t="s">
        <v>200</v>
      </c>
      <c r="H112" s="209">
        <v>1.5600000000000001</v>
      </c>
      <c r="I112" s="210"/>
      <c r="J112" s="211">
        <f>ROUND(I112*H112,2)</f>
        <v>0</v>
      </c>
      <c r="K112" s="207" t="s">
        <v>130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147</v>
      </c>
      <c r="AT112" s="216" t="s">
        <v>126</v>
      </c>
      <c r="AU112" s="216" t="s">
        <v>81</v>
      </c>
      <c r="AY112" s="18" t="s">
        <v>123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147</v>
      </c>
      <c r="BM112" s="216" t="s">
        <v>1176</v>
      </c>
    </row>
    <row r="113" s="2" customFormat="1">
      <c r="A113" s="39"/>
      <c r="B113" s="40"/>
      <c r="C113" s="41"/>
      <c r="D113" s="218" t="s">
        <v>133</v>
      </c>
      <c r="E113" s="41"/>
      <c r="F113" s="219" t="s">
        <v>1177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133</v>
      </c>
      <c r="AU113" s="18" t="s">
        <v>81</v>
      </c>
    </row>
    <row r="114" s="13" customFormat="1">
      <c r="A114" s="13"/>
      <c r="B114" s="227"/>
      <c r="C114" s="228"/>
      <c r="D114" s="229" t="s">
        <v>203</v>
      </c>
      <c r="E114" s="230" t="s">
        <v>19</v>
      </c>
      <c r="F114" s="231" t="s">
        <v>1178</v>
      </c>
      <c r="G114" s="228"/>
      <c r="H114" s="232">
        <v>1.5600000000000001</v>
      </c>
      <c r="I114" s="233"/>
      <c r="J114" s="228"/>
      <c r="K114" s="228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203</v>
      </c>
      <c r="AU114" s="238" t="s">
        <v>81</v>
      </c>
      <c r="AV114" s="13" t="s">
        <v>81</v>
      </c>
      <c r="AW114" s="13" t="s">
        <v>33</v>
      </c>
      <c r="AX114" s="13" t="s">
        <v>79</v>
      </c>
      <c r="AY114" s="238" t="s">
        <v>123</v>
      </c>
    </row>
    <row r="115" s="2" customFormat="1" ht="37.8" customHeight="1">
      <c r="A115" s="39"/>
      <c r="B115" s="40"/>
      <c r="C115" s="205" t="s">
        <v>240</v>
      </c>
      <c r="D115" s="205" t="s">
        <v>126</v>
      </c>
      <c r="E115" s="206" t="s">
        <v>1179</v>
      </c>
      <c r="F115" s="207" t="s">
        <v>1180</v>
      </c>
      <c r="G115" s="208" t="s">
        <v>200</v>
      </c>
      <c r="H115" s="209">
        <v>1.5600000000000001</v>
      </c>
      <c r="I115" s="210"/>
      <c r="J115" s="211">
        <f>ROUND(I115*H115,2)</f>
        <v>0</v>
      </c>
      <c r="K115" s="207" t="s">
        <v>130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147</v>
      </c>
      <c r="AT115" s="216" t="s">
        <v>126</v>
      </c>
      <c r="AU115" s="216" t="s">
        <v>81</v>
      </c>
      <c r="AY115" s="18" t="s">
        <v>123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147</v>
      </c>
      <c r="BM115" s="216" t="s">
        <v>1181</v>
      </c>
    </row>
    <row r="116" s="2" customFormat="1">
      <c r="A116" s="39"/>
      <c r="B116" s="40"/>
      <c r="C116" s="41"/>
      <c r="D116" s="218" t="s">
        <v>133</v>
      </c>
      <c r="E116" s="41"/>
      <c r="F116" s="219" t="s">
        <v>1182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133</v>
      </c>
      <c r="AU116" s="18" t="s">
        <v>81</v>
      </c>
    </row>
    <row r="117" s="13" customFormat="1">
      <c r="A117" s="13"/>
      <c r="B117" s="227"/>
      <c r="C117" s="228"/>
      <c r="D117" s="229" t="s">
        <v>203</v>
      </c>
      <c r="E117" s="230" t="s">
        <v>19</v>
      </c>
      <c r="F117" s="231" t="s">
        <v>1183</v>
      </c>
      <c r="G117" s="228"/>
      <c r="H117" s="232">
        <v>1.5600000000000001</v>
      </c>
      <c r="I117" s="233"/>
      <c r="J117" s="228"/>
      <c r="K117" s="228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203</v>
      </c>
      <c r="AU117" s="238" t="s">
        <v>81</v>
      </c>
      <c r="AV117" s="13" t="s">
        <v>81</v>
      </c>
      <c r="AW117" s="13" t="s">
        <v>33</v>
      </c>
      <c r="AX117" s="13" t="s">
        <v>79</v>
      </c>
      <c r="AY117" s="238" t="s">
        <v>123</v>
      </c>
    </row>
    <row r="118" s="2" customFormat="1" ht="16.5" customHeight="1">
      <c r="A118" s="39"/>
      <c r="B118" s="40"/>
      <c r="C118" s="250" t="s">
        <v>246</v>
      </c>
      <c r="D118" s="250" t="s">
        <v>310</v>
      </c>
      <c r="E118" s="251" t="s">
        <v>1184</v>
      </c>
      <c r="F118" s="252" t="s">
        <v>1185</v>
      </c>
      <c r="G118" s="253" t="s">
        <v>224</v>
      </c>
      <c r="H118" s="254">
        <v>3.1200000000000001</v>
      </c>
      <c r="I118" s="255"/>
      <c r="J118" s="256">
        <f>ROUND(I118*H118,2)</f>
        <v>0</v>
      </c>
      <c r="K118" s="252" t="s">
        <v>130</v>
      </c>
      <c r="L118" s="257"/>
      <c r="M118" s="258" t="s">
        <v>19</v>
      </c>
      <c r="N118" s="259" t="s">
        <v>42</v>
      </c>
      <c r="O118" s="85"/>
      <c r="P118" s="214">
        <f>O118*H118</f>
        <v>0</v>
      </c>
      <c r="Q118" s="214">
        <v>1</v>
      </c>
      <c r="R118" s="214">
        <f>Q118*H118</f>
        <v>3.1200000000000001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169</v>
      </c>
      <c r="AT118" s="216" t="s">
        <v>310</v>
      </c>
      <c r="AU118" s="216" t="s">
        <v>81</v>
      </c>
      <c r="AY118" s="18" t="s">
        <v>123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147</v>
      </c>
      <c r="BM118" s="216" t="s">
        <v>1186</v>
      </c>
    </row>
    <row r="119" s="13" customFormat="1">
      <c r="A119" s="13"/>
      <c r="B119" s="227"/>
      <c r="C119" s="228"/>
      <c r="D119" s="229" t="s">
        <v>203</v>
      </c>
      <c r="E119" s="228"/>
      <c r="F119" s="231" t="s">
        <v>1187</v>
      </c>
      <c r="G119" s="228"/>
      <c r="H119" s="232">
        <v>3.1200000000000001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203</v>
      </c>
      <c r="AU119" s="238" t="s">
        <v>81</v>
      </c>
      <c r="AV119" s="13" t="s">
        <v>81</v>
      </c>
      <c r="AW119" s="13" t="s">
        <v>4</v>
      </c>
      <c r="AX119" s="13" t="s">
        <v>79</v>
      </c>
      <c r="AY119" s="238" t="s">
        <v>123</v>
      </c>
    </row>
    <row r="120" s="12" customFormat="1" ht="22.8" customHeight="1">
      <c r="A120" s="12"/>
      <c r="B120" s="189"/>
      <c r="C120" s="190"/>
      <c r="D120" s="191" t="s">
        <v>70</v>
      </c>
      <c r="E120" s="203" t="s">
        <v>147</v>
      </c>
      <c r="F120" s="203" t="s">
        <v>302</v>
      </c>
      <c r="G120" s="190"/>
      <c r="H120" s="190"/>
      <c r="I120" s="193"/>
      <c r="J120" s="204">
        <f>BK120</f>
        <v>0</v>
      </c>
      <c r="K120" s="190"/>
      <c r="L120" s="195"/>
      <c r="M120" s="196"/>
      <c r="N120" s="197"/>
      <c r="O120" s="197"/>
      <c r="P120" s="198">
        <f>SUM(P121:P123)</f>
        <v>0</v>
      </c>
      <c r="Q120" s="197"/>
      <c r="R120" s="198">
        <f>SUM(R121:R123)</f>
        <v>0</v>
      </c>
      <c r="S120" s="197"/>
      <c r="T120" s="199">
        <f>SUM(T121:T123)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79</v>
      </c>
      <c r="AT120" s="201" t="s">
        <v>70</v>
      </c>
      <c r="AU120" s="201" t="s">
        <v>79</v>
      </c>
      <c r="AY120" s="200" t="s">
        <v>123</v>
      </c>
      <c r="BK120" s="202">
        <f>SUM(BK121:BK123)</f>
        <v>0</v>
      </c>
    </row>
    <row r="121" s="2" customFormat="1" ht="21.75" customHeight="1">
      <c r="A121" s="39"/>
      <c r="B121" s="40"/>
      <c r="C121" s="205" t="s">
        <v>251</v>
      </c>
      <c r="D121" s="205" t="s">
        <v>126</v>
      </c>
      <c r="E121" s="206" t="s">
        <v>1188</v>
      </c>
      <c r="F121" s="207" t="s">
        <v>1189</v>
      </c>
      <c r="G121" s="208" t="s">
        <v>200</v>
      </c>
      <c r="H121" s="209">
        <v>0.52000000000000002</v>
      </c>
      <c r="I121" s="210"/>
      <c r="J121" s="211">
        <f>ROUND(I121*H121,2)</f>
        <v>0</v>
      </c>
      <c r="K121" s="207" t="s">
        <v>130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147</v>
      </c>
      <c r="AT121" s="216" t="s">
        <v>126</v>
      </c>
      <c r="AU121" s="216" t="s">
        <v>81</v>
      </c>
      <c r="AY121" s="18" t="s">
        <v>123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147</v>
      </c>
      <c r="BM121" s="216" t="s">
        <v>1190</v>
      </c>
    </row>
    <row r="122" s="2" customFormat="1">
      <c r="A122" s="39"/>
      <c r="B122" s="40"/>
      <c r="C122" s="41"/>
      <c r="D122" s="218" t="s">
        <v>133</v>
      </c>
      <c r="E122" s="41"/>
      <c r="F122" s="219" t="s">
        <v>1191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133</v>
      </c>
      <c r="AU122" s="18" t="s">
        <v>81</v>
      </c>
    </row>
    <row r="123" s="13" customFormat="1">
      <c r="A123" s="13"/>
      <c r="B123" s="227"/>
      <c r="C123" s="228"/>
      <c r="D123" s="229" t="s">
        <v>203</v>
      </c>
      <c r="E123" s="230" t="s">
        <v>19</v>
      </c>
      <c r="F123" s="231" t="s">
        <v>1192</v>
      </c>
      <c r="G123" s="228"/>
      <c r="H123" s="232">
        <v>0.52000000000000002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203</v>
      </c>
      <c r="AU123" s="238" t="s">
        <v>81</v>
      </c>
      <c r="AV123" s="13" t="s">
        <v>81</v>
      </c>
      <c r="AW123" s="13" t="s">
        <v>33</v>
      </c>
      <c r="AX123" s="13" t="s">
        <v>79</v>
      </c>
      <c r="AY123" s="238" t="s">
        <v>123</v>
      </c>
    </row>
    <row r="124" s="12" customFormat="1" ht="22.8" customHeight="1">
      <c r="A124" s="12"/>
      <c r="B124" s="189"/>
      <c r="C124" s="190"/>
      <c r="D124" s="191" t="s">
        <v>70</v>
      </c>
      <c r="E124" s="203" t="s">
        <v>158</v>
      </c>
      <c r="F124" s="203" t="s">
        <v>314</v>
      </c>
      <c r="G124" s="190"/>
      <c r="H124" s="190"/>
      <c r="I124" s="193"/>
      <c r="J124" s="204">
        <f>BK124</f>
        <v>0</v>
      </c>
      <c r="K124" s="190"/>
      <c r="L124" s="195"/>
      <c r="M124" s="196"/>
      <c r="N124" s="197"/>
      <c r="O124" s="197"/>
      <c r="P124" s="198">
        <f>SUM(P125:P129)</f>
        <v>0</v>
      </c>
      <c r="Q124" s="197"/>
      <c r="R124" s="198">
        <f>SUM(R125:R129)</f>
        <v>0.25900000000000001</v>
      </c>
      <c r="S124" s="197"/>
      <c r="T124" s="199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0" t="s">
        <v>79</v>
      </c>
      <c r="AT124" s="201" t="s">
        <v>70</v>
      </c>
      <c r="AU124" s="201" t="s">
        <v>79</v>
      </c>
      <c r="AY124" s="200" t="s">
        <v>123</v>
      </c>
      <c r="BK124" s="202">
        <f>SUM(BK125:BK129)</f>
        <v>0</v>
      </c>
    </row>
    <row r="125" s="2" customFormat="1" ht="16.5" customHeight="1">
      <c r="A125" s="39"/>
      <c r="B125" s="40"/>
      <c r="C125" s="205" t="s">
        <v>257</v>
      </c>
      <c r="D125" s="205" t="s">
        <v>126</v>
      </c>
      <c r="E125" s="206" t="s">
        <v>1193</v>
      </c>
      <c r="F125" s="207" t="s">
        <v>1194</v>
      </c>
      <c r="G125" s="208" t="s">
        <v>230</v>
      </c>
      <c r="H125" s="209">
        <v>6.4749999999999996</v>
      </c>
      <c r="I125" s="210"/>
      <c r="J125" s="211">
        <f>ROUND(I125*H125,2)</f>
        <v>0</v>
      </c>
      <c r="K125" s="207" t="s">
        <v>130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0.040000000000000001</v>
      </c>
      <c r="R125" s="214">
        <f>Q125*H125</f>
        <v>0.25900000000000001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147</v>
      </c>
      <c r="AT125" s="216" t="s">
        <v>126</v>
      </c>
      <c r="AU125" s="216" t="s">
        <v>81</v>
      </c>
      <c r="AY125" s="18" t="s">
        <v>123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147</v>
      </c>
      <c r="BM125" s="216" t="s">
        <v>1195</v>
      </c>
    </row>
    <row r="126" s="2" customFormat="1">
      <c r="A126" s="39"/>
      <c r="B126" s="40"/>
      <c r="C126" s="41"/>
      <c r="D126" s="218" t="s">
        <v>133</v>
      </c>
      <c r="E126" s="41"/>
      <c r="F126" s="219" t="s">
        <v>1196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133</v>
      </c>
      <c r="AU126" s="18" t="s">
        <v>81</v>
      </c>
    </row>
    <row r="127" s="13" customFormat="1">
      <c r="A127" s="13"/>
      <c r="B127" s="227"/>
      <c r="C127" s="228"/>
      <c r="D127" s="229" t="s">
        <v>203</v>
      </c>
      <c r="E127" s="230" t="s">
        <v>19</v>
      </c>
      <c r="F127" s="231" t="s">
        <v>1197</v>
      </c>
      <c r="G127" s="228"/>
      <c r="H127" s="232">
        <v>3.8999999999999999</v>
      </c>
      <c r="I127" s="233"/>
      <c r="J127" s="228"/>
      <c r="K127" s="228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203</v>
      </c>
      <c r="AU127" s="238" t="s">
        <v>81</v>
      </c>
      <c r="AV127" s="13" t="s">
        <v>81</v>
      </c>
      <c r="AW127" s="13" t="s">
        <v>33</v>
      </c>
      <c r="AX127" s="13" t="s">
        <v>71</v>
      </c>
      <c r="AY127" s="238" t="s">
        <v>123</v>
      </c>
    </row>
    <row r="128" s="13" customFormat="1">
      <c r="A128" s="13"/>
      <c r="B128" s="227"/>
      <c r="C128" s="228"/>
      <c r="D128" s="229" t="s">
        <v>203</v>
      </c>
      <c r="E128" s="230" t="s">
        <v>19</v>
      </c>
      <c r="F128" s="231" t="s">
        <v>1198</v>
      </c>
      <c r="G128" s="228"/>
      <c r="H128" s="232">
        <v>2.5750000000000002</v>
      </c>
      <c r="I128" s="233"/>
      <c r="J128" s="228"/>
      <c r="K128" s="228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203</v>
      </c>
      <c r="AU128" s="238" t="s">
        <v>81</v>
      </c>
      <c r="AV128" s="13" t="s">
        <v>81</v>
      </c>
      <c r="AW128" s="13" t="s">
        <v>33</v>
      </c>
      <c r="AX128" s="13" t="s">
        <v>71</v>
      </c>
      <c r="AY128" s="238" t="s">
        <v>123</v>
      </c>
    </row>
    <row r="129" s="14" customFormat="1">
      <c r="A129" s="14"/>
      <c r="B129" s="239"/>
      <c r="C129" s="240"/>
      <c r="D129" s="229" t="s">
        <v>203</v>
      </c>
      <c r="E129" s="241" t="s">
        <v>19</v>
      </c>
      <c r="F129" s="242" t="s">
        <v>294</v>
      </c>
      <c r="G129" s="240"/>
      <c r="H129" s="243">
        <v>6.4749999999999996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9" t="s">
        <v>203</v>
      </c>
      <c r="AU129" s="249" t="s">
        <v>81</v>
      </c>
      <c r="AV129" s="14" t="s">
        <v>147</v>
      </c>
      <c r="AW129" s="14" t="s">
        <v>33</v>
      </c>
      <c r="AX129" s="14" t="s">
        <v>79</v>
      </c>
      <c r="AY129" s="249" t="s">
        <v>123</v>
      </c>
    </row>
    <row r="130" s="12" customFormat="1" ht="22.8" customHeight="1">
      <c r="A130" s="12"/>
      <c r="B130" s="189"/>
      <c r="C130" s="190"/>
      <c r="D130" s="191" t="s">
        <v>70</v>
      </c>
      <c r="E130" s="203" t="s">
        <v>240</v>
      </c>
      <c r="F130" s="203" t="s">
        <v>513</v>
      </c>
      <c r="G130" s="190"/>
      <c r="H130" s="190"/>
      <c r="I130" s="193"/>
      <c r="J130" s="204">
        <f>BK130</f>
        <v>0</v>
      </c>
      <c r="K130" s="190"/>
      <c r="L130" s="195"/>
      <c r="M130" s="196"/>
      <c r="N130" s="197"/>
      <c r="O130" s="197"/>
      <c r="P130" s="198">
        <f>SUM(P131:P145)</f>
        <v>0</v>
      </c>
      <c r="Q130" s="197"/>
      <c r="R130" s="198">
        <f>SUM(R131:R145)</f>
        <v>0</v>
      </c>
      <c r="S130" s="197"/>
      <c r="T130" s="199">
        <f>SUM(T131:T145)</f>
        <v>1.1239999999999999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0" t="s">
        <v>79</v>
      </c>
      <c r="AT130" s="201" t="s">
        <v>70</v>
      </c>
      <c r="AU130" s="201" t="s">
        <v>79</v>
      </c>
      <c r="AY130" s="200" t="s">
        <v>123</v>
      </c>
      <c r="BK130" s="202">
        <f>SUM(BK131:BK145)</f>
        <v>0</v>
      </c>
    </row>
    <row r="131" s="2" customFormat="1" ht="33" customHeight="1">
      <c r="A131" s="39"/>
      <c r="B131" s="40"/>
      <c r="C131" s="205" t="s">
        <v>263</v>
      </c>
      <c r="D131" s="205" t="s">
        <v>126</v>
      </c>
      <c r="E131" s="206" t="s">
        <v>1199</v>
      </c>
      <c r="F131" s="207" t="s">
        <v>1200</v>
      </c>
      <c r="G131" s="208" t="s">
        <v>266</v>
      </c>
      <c r="H131" s="209">
        <v>10</v>
      </c>
      <c r="I131" s="210"/>
      <c r="J131" s="211">
        <f>ROUND(I131*H131,2)</f>
        <v>0</v>
      </c>
      <c r="K131" s="207" t="s">
        <v>130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0.001</v>
      </c>
      <c r="T131" s="215">
        <f>S131*H131</f>
        <v>0.01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147</v>
      </c>
      <c r="AT131" s="216" t="s">
        <v>126</v>
      </c>
      <c r="AU131" s="216" t="s">
        <v>81</v>
      </c>
      <c r="AY131" s="18" t="s">
        <v>123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147</v>
      </c>
      <c r="BM131" s="216" t="s">
        <v>1201</v>
      </c>
    </row>
    <row r="132" s="2" customFormat="1">
      <c r="A132" s="39"/>
      <c r="B132" s="40"/>
      <c r="C132" s="41"/>
      <c r="D132" s="218" t="s">
        <v>133</v>
      </c>
      <c r="E132" s="41"/>
      <c r="F132" s="219" t="s">
        <v>1202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133</v>
      </c>
      <c r="AU132" s="18" t="s">
        <v>81</v>
      </c>
    </row>
    <row r="133" s="13" customFormat="1">
      <c r="A133" s="13"/>
      <c r="B133" s="227"/>
      <c r="C133" s="228"/>
      <c r="D133" s="229" t="s">
        <v>203</v>
      </c>
      <c r="E133" s="230" t="s">
        <v>19</v>
      </c>
      <c r="F133" s="231" t="s">
        <v>1203</v>
      </c>
      <c r="G133" s="228"/>
      <c r="H133" s="232">
        <v>10</v>
      </c>
      <c r="I133" s="233"/>
      <c r="J133" s="228"/>
      <c r="K133" s="228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203</v>
      </c>
      <c r="AU133" s="238" t="s">
        <v>81</v>
      </c>
      <c r="AV133" s="13" t="s">
        <v>81</v>
      </c>
      <c r="AW133" s="13" t="s">
        <v>33</v>
      </c>
      <c r="AX133" s="13" t="s">
        <v>79</v>
      </c>
      <c r="AY133" s="238" t="s">
        <v>123</v>
      </c>
    </row>
    <row r="134" s="2" customFormat="1" ht="24.15" customHeight="1">
      <c r="A134" s="39"/>
      <c r="B134" s="40"/>
      <c r="C134" s="205" t="s">
        <v>270</v>
      </c>
      <c r="D134" s="205" t="s">
        <v>126</v>
      </c>
      <c r="E134" s="206" t="s">
        <v>1204</v>
      </c>
      <c r="F134" s="207" t="s">
        <v>1205</v>
      </c>
      <c r="G134" s="208" t="s">
        <v>266</v>
      </c>
      <c r="H134" s="209">
        <v>5</v>
      </c>
      <c r="I134" s="210"/>
      <c r="J134" s="211">
        <f>ROUND(I134*H134,2)</f>
        <v>0</v>
      </c>
      <c r="K134" s="207" t="s">
        <v>130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0.0040000000000000001</v>
      </c>
      <c r="T134" s="215">
        <f>S134*H134</f>
        <v>0.02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147</v>
      </c>
      <c r="AT134" s="216" t="s">
        <v>126</v>
      </c>
      <c r="AU134" s="216" t="s">
        <v>81</v>
      </c>
      <c r="AY134" s="18" t="s">
        <v>123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147</v>
      </c>
      <c r="BM134" s="216" t="s">
        <v>1206</v>
      </c>
    </row>
    <row r="135" s="2" customFormat="1">
      <c r="A135" s="39"/>
      <c r="B135" s="40"/>
      <c r="C135" s="41"/>
      <c r="D135" s="218" t="s">
        <v>133</v>
      </c>
      <c r="E135" s="41"/>
      <c r="F135" s="219" t="s">
        <v>1207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133</v>
      </c>
      <c r="AU135" s="18" t="s">
        <v>81</v>
      </c>
    </row>
    <row r="136" s="13" customFormat="1">
      <c r="A136" s="13"/>
      <c r="B136" s="227"/>
      <c r="C136" s="228"/>
      <c r="D136" s="229" t="s">
        <v>203</v>
      </c>
      <c r="E136" s="230" t="s">
        <v>19</v>
      </c>
      <c r="F136" s="231" t="s">
        <v>1208</v>
      </c>
      <c r="G136" s="228"/>
      <c r="H136" s="232">
        <v>5</v>
      </c>
      <c r="I136" s="233"/>
      <c r="J136" s="228"/>
      <c r="K136" s="228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203</v>
      </c>
      <c r="AU136" s="238" t="s">
        <v>81</v>
      </c>
      <c r="AV136" s="13" t="s">
        <v>81</v>
      </c>
      <c r="AW136" s="13" t="s">
        <v>33</v>
      </c>
      <c r="AX136" s="13" t="s">
        <v>79</v>
      </c>
      <c r="AY136" s="238" t="s">
        <v>123</v>
      </c>
    </row>
    <row r="137" s="2" customFormat="1" ht="21.75" customHeight="1">
      <c r="A137" s="39"/>
      <c r="B137" s="40"/>
      <c r="C137" s="205" t="s">
        <v>8</v>
      </c>
      <c r="D137" s="205" t="s">
        <v>126</v>
      </c>
      <c r="E137" s="206" t="s">
        <v>1209</v>
      </c>
      <c r="F137" s="207" t="s">
        <v>1210</v>
      </c>
      <c r="G137" s="208" t="s">
        <v>298</v>
      </c>
      <c r="H137" s="209">
        <v>26</v>
      </c>
      <c r="I137" s="210"/>
      <c r="J137" s="211">
        <f>ROUND(I137*H137,2)</f>
        <v>0</v>
      </c>
      <c r="K137" s="207" t="s">
        <v>130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0.019</v>
      </c>
      <c r="T137" s="215">
        <f>S137*H137</f>
        <v>0.49399999999999999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147</v>
      </c>
      <c r="AT137" s="216" t="s">
        <v>126</v>
      </c>
      <c r="AU137" s="216" t="s">
        <v>81</v>
      </c>
      <c r="AY137" s="18" t="s">
        <v>123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147</v>
      </c>
      <c r="BM137" s="216" t="s">
        <v>1211</v>
      </c>
    </row>
    <row r="138" s="2" customFormat="1">
      <c r="A138" s="39"/>
      <c r="B138" s="40"/>
      <c r="C138" s="41"/>
      <c r="D138" s="218" t="s">
        <v>133</v>
      </c>
      <c r="E138" s="41"/>
      <c r="F138" s="219" t="s">
        <v>1212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133</v>
      </c>
      <c r="AU138" s="18" t="s">
        <v>81</v>
      </c>
    </row>
    <row r="139" s="13" customFormat="1">
      <c r="A139" s="13"/>
      <c r="B139" s="227"/>
      <c r="C139" s="228"/>
      <c r="D139" s="229" t="s">
        <v>203</v>
      </c>
      <c r="E139" s="230" t="s">
        <v>19</v>
      </c>
      <c r="F139" s="231" t="s">
        <v>1213</v>
      </c>
      <c r="G139" s="228"/>
      <c r="H139" s="232">
        <v>26</v>
      </c>
      <c r="I139" s="233"/>
      <c r="J139" s="228"/>
      <c r="K139" s="228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203</v>
      </c>
      <c r="AU139" s="238" t="s">
        <v>81</v>
      </c>
      <c r="AV139" s="13" t="s">
        <v>81</v>
      </c>
      <c r="AW139" s="13" t="s">
        <v>33</v>
      </c>
      <c r="AX139" s="13" t="s">
        <v>79</v>
      </c>
      <c r="AY139" s="238" t="s">
        <v>123</v>
      </c>
    </row>
    <row r="140" s="2" customFormat="1" ht="24.15" customHeight="1">
      <c r="A140" s="39"/>
      <c r="B140" s="40"/>
      <c r="C140" s="205" t="s">
        <v>279</v>
      </c>
      <c r="D140" s="205" t="s">
        <v>126</v>
      </c>
      <c r="E140" s="206" t="s">
        <v>1214</v>
      </c>
      <c r="F140" s="207" t="s">
        <v>1215</v>
      </c>
      <c r="G140" s="208" t="s">
        <v>298</v>
      </c>
      <c r="H140" s="209">
        <v>10</v>
      </c>
      <c r="I140" s="210"/>
      <c r="J140" s="211">
        <f>ROUND(I140*H140,2)</f>
        <v>0</v>
      </c>
      <c r="K140" s="207" t="s">
        <v>130</v>
      </c>
      <c r="L140" s="45"/>
      <c r="M140" s="212" t="s">
        <v>19</v>
      </c>
      <c r="N140" s="213" t="s">
        <v>42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0.017999999999999999</v>
      </c>
      <c r="T140" s="215">
        <f>S140*H140</f>
        <v>0.17999999999999999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147</v>
      </c>
      <c r="AT140" s="216" t="s">
        <v>126</v>
      </c>
      <c r="AU140" s="216" t="s">
        <v>81</v>
      </c>
      <c r="AY140" s="18" t="s">
        <v>123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147</v>
      </c>
      <c r="BM140" s="216" t="s">
        <v>1216</v>
      </c>
    </row>
    <row r="141" s="2" customFormat="1">
      <c r="A141" s="39"/>
      <c r="B141" s="40"/>
      <c r="C141" s="41"/>
      <c r="D141" s="218" t="s">
        <v>133</v>
      </c>
      <c r="E141" s="41"/>
      <c r="F141" s="219" t="s">
        <v>1217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133</v>
      </c>
      <c r="AU141" s="18" t="s">
        <v>81</v>
      </c>
    </row>
    <row r="142" s="13" customFormat="1">
      <c r="A142" s="13"/>
      <c r="B142" s="227"/>
      <c r="C142" s="228"/>
      <c r="D142" s="229" t="s">
        <v>203</v>
      </c>
      <c r="E142" s="230" t="s">
        <v>19</v>
      </c>
      <c r="F142" s="231" t="s">
        <v>1218</v>
      </c>
      <c r="G142" s="228"/>
      <c r="H142" s="232">
        <v>10</v>
      </c>
      <c r="I142" s="233"/>
      <c r="J142" s="228"/>
      <c r="K142" s="228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203</v>
      </c>
      <c r="AU142" s="238" t="s">
        <v>81</v>
      </c>
      <c r="AV142" s="13" t="s">
        <v>81</v>
      </c>
      <c r="AW142" s="13" t="s">
        <v>33</v>
      </c>
      <c r="AX142" s="13" t="s">
        <v>79</v>
      </c>
      <c r="AY142" s="238" t="s">
        <v>123</v>
      </c>
    </row>
    <row r="143" s="2" customFormat="1" ht="24.15" customHeight="1">
      <c r="A143" s="39"/>
      <c r="B143" s="40"/>
      <c r="C143" s="205" t="s">
        <v>284</v>
      </c>
      <c r="D143" s="205" t="s">
        <v>126</v>
      </c>
      <c r="E143" s="206" t="s">
        <v>1219</v>
      </c>
      <c r="F143" s="207" t="s">
        <v>1220</v>
      </c>
      <c r="G143" s="208" t="s">
        <v>298</v>
      </c>
      <c r="H143" s="209">
        <v>10.5</v>
      </c>
      <c r="I143" s="210"/>
      <c r="J143" s="211">
        <f>ROUND(I143*H143,2)</f>
        <v>0</v>
      </c>
      <c r="K143" s="207" t="s">
        <v>130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0.040000000000000001</v>
      </c>
      <c r="T143" s="215">
        <f>S143*H143</f>
        <v>0.41999999999999998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147</v>
      </c>
      <c r="AT143" s="216" t="s">
        <v>126</v>
      </c>
      <c r="AU143" s="216" t="s">
        <v>81</v>
      </c>
      <c r="AY143" s="18" t="s">
        <v>123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147</v>
      </c>
      <c r="BM143" s="216" t="s">
        <v>1221</v>
      </c>
    </row>
    <row r="144" s="2" customFormat="1">
      <c r="A144" s="39"/>
      <c r="B144" s="40"/>
      <c r="C144" s="41"/>
      <c r="D144" s="218" t="s">
        <v>133</v>
      </c>
      <c r="E144" s="41"/>
      <c r="F144" s="219" t="s">
        <v>1222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133</v>
      </c>
      <c r="AU144" s="18" t="s">
        <v>81</v>
      </c>
    </row>
    <row r="145" s="13" customFormat="1">
      <c r="A145" s="13"/>
      <c r="B145" s="227"/>
      <c r="C145" s="228"/>
      <c r="D145" s="229" t="s">
        <v>203</v>
      </c>
      <c r="E145" s="230" t="s">
        <v>19</v>
      </c>
      <c r="F145" s="231" t="s">
        <v>1223</v>
      </c>
      <c r="G145" s="228"/>
      <c r="H145" s="232">
        <v>10.5</v>
      </c>
      <c r="I145" s="233"/>
      <c r="J145" s="228"/>
      <c r="K145" s="228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203</v>
      </c>
      <c r="AU145" s="238" t="s">
        <v>81</v>
      </c>
      <c r="AV145" s="13" t="s">
        <v>81</v>
      </c>
      <c r="AW145" s="13" t="s">
        <v>33</v>
      </c>
      <c r="AX145" s="13" t="s">
        <v>79</v>
      </c>
      <c r="AY145" s="238" t="s">
        <v>123</v>
      </c>
    </row>
    <row r="146" s="12" customFormat="1" ht="22.8" customHeight="1">
      <c r="A146" s="12"/>
      <c r="B146" s="189"/>
      <c r="C146" s="190"/>
      <c r="D146" s="191" t="s">
        <v>70</v>
      </c>
      <c r="E146" s="203" t="s">
        <v>547</v>
      </c>
      <c r="F146" s="203" t="s">
        <v>548</v>
      </c>
      <c r="G146" s="190"/>
      <c r="H146" s="190"/>
      <c r="I146" s="193"/>
      <c r="J146" s="204">
        <f>BK146</f>
        <v>0</v>
      </c>
      <c r="K146" s="190"/>
      <c r="L146" s="195"/>
      <c r="M146" s="196"/>
      <c r="N146" s="197"/>
      <c r="O146" s="197"/>
      <c r="P146" s="198">
        <f>SUM(P147:P155)</f>
        <v>0</v>
      </c>
      <c r="Q146" s="197"/>
      <c r="R146" s="198">
        <f>SUM(R147:R155)</f>
        <v>0</v>
      </c>
      <c r="S146" s="197"/>
      <c r="T146" s="199">
        <f>SUM(T147:T155)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0" t="s">
        <v>79</v>
      </c>
      <c r="AT146" s="201" t="s">
        <v>70</v>
      </c>
      <c r="AU146" s="201" t="s">
        <v>79</v>
      </c>
      <c r="AY146" s="200" t="s">
        <v>123</v>
      </c>
      <c r="BK146" s="202">
        <f>SUM(BK147:BK155)</f>
        <v>0</v>
      </c>
    </row>
    <row r="147" s="2" customFormat="1" ht="24.15" customHeight="1">
      <c r="A147" s="39"/>
      <c r="B147" s="40"/>
      <c r="C147" s="205" t="s">
        <v>295</v>
      </c>
      <c r="D147" s="205" t="s">
        <v>126</v>
      </c>
      <c r="E147" s="206" t="s">
        <v>550</v>
      </c>
      <c r="F147" s="207" t="s">
        <v>551</v>
      </c>
      <c r="G147" s="208" t="s">
        <v>224</v>
      </c>
      <c r="H147" s="209">
        <v>1.1240000000000001</v>
      </c>
      <c r="I147" s="210"/>
      <c r="J147" s="211">
        <f>ROUND(I147*H147,2)</f>
        <v>0</v>
      </c>
      <c r="K147" s="207" t="s">
        <v>130</v>
      </c>
      <c r="L147" s="45"/>
      <c r="M147" s="212" t="s">
        <v>19</v>
      </c>
      <c r="N147" s="213" t="s">
        <v>42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147</v>
      </c>
      <c r="AT147" s="216" t="s">
        <v>126</v>
      </c>
      <c r="AU147" s="216" t="s">
        <v>81</v>
      </c>
      <c r="AY147" s="18" t="s">
        <v>123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147</v>
      </c>
      <c r="BM147" s="216" t="s">
        <v>1224</v>
      </c>
    </row>
    <row r="148" s="2" customFormat="1">
      <c r="A148" s="39"/>
      <c r="B148" s="40"/>
      <c r="C148" s="41"/>
      <c r="D148" s="218" t="s">
        <v>133</v>
      </c>
      <c r="E148" s="41"/>
      <c r="F148" s="219" t="s">
        <v>553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133</v>
      </c>
      <c r="AU148" s="18" t="s">
        <v>81</v>
      </c>
    </row>
    <row r="149" s="2" customFormat="1" ht="21.75" customHeight="1">
      <c r="A149" s="39"/>
      <c r="B149" s="40"/>
      <c r="C149" s="205" t="s">
        <v>303</v>
      </c>
      <c r="D149" s="205" t="s">
        <v>126</v>
      </c>
      <c r="E149" s="206" t="s">
        <v>555</v>
      </c>
      <c r="F149" s="207" t="s">
        <v>556</v>
      </c>
      <c r="G149" s="208" t="s">
        <v>224</v>
      </c>
      <c r="H149" s="209">
        <v>1.1240000000000001</v>
      </c>
      <c r="I149" s="210"/>
      <c r="J149" s="211">
        <f>ROUND(I149*H149,2)</f>
        <v>0</v>
      </c>
      <c r="K149" s="207" t="s">
        <v>130</v>
      </c>
      <c r="L149" s="45"/>
      <c r="M149" s="212" t="s">
        <v>19</v>
      </c>
      <c r="N149" s="213" t="s">
        <v>42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147</v>
      </c>
      <c r="AT149" s="216" t="s">
        <v>126</v>
      </c>
      <c r="AU149" s="216" t="s">
        <v>81</v>
      </c>
      <c r="AY149" s="18" t="s">
        <v>123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147</v>
      </c>
      <c r="BM149" s="216" t="s">
        <v>1225</v>
      </c>
    </row>
    <row r="150" s="2" customFormat="1">
      <c r="A150" s="39"/>
      <c r="B150" s="40"/>
      <c r="C150" s="41"/>
      <c r="D150" s="218" t="s">
        <v>133</v>
      </c>
      <c r="E150" s="41"/>
      <c r="F150" s="219" t="s">
        <v>558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133</v>
      </c>
      <c r="AU150" s="18" t="s">
        <v>81</v>
      </c>
    </row>
    <row r="151" s="2" customFormat="1" ht="24.15" customHeight="1">
      <c r="A151" s="39"/>
      <c r="B151" s="40"/>
      <c r="C151" s="205" t="s">
        <v>309</v>
      </c>
      <c r="D151" s="205" t="s">
        <v>126</v>
      </c>
      <c r="E151" s="206" t="s">
        <v>560</v>
      </c>
      <c r="F151" s="207" t="s">
        <v>561</v>
      </c>
      <c r="G151" s="208" t="s">
        <v>224</v>
      </c>
      <c r="H151" s="209">
        <v>43.835999999999999</v>
      </c>
      <c r="I151" s="210"/>
      <c r="J151" s="211">
        <f>ROUND(I151*H151,2)</f>
        <v>0</v>
      </c>
      <c r="K151" s="207" t="s">
        <v>130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147</v>
      </c>
      <c r="AT151" s="216" t="s">
        <v>126</v>
      </c>
      <c r="AU151" s="216" t="s">
        <v>81</v>
      </c>
      <c r="AY151" s="18" t="s">
        <v>123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147</v>
      </c>
      <c r="BM151" s="216" t="s">
        <v>1226</v>
      </c>
    </row>
    <row r="152" s="2" customFormat="1">
      <c r="A152" s="39"/>
      <c r="B152" s="40"/>
      <c r="C152" s="41"/>
      <c r="D152" s="218" t="s">
        <v>133</v>
      </c>
      <c r="E152" s="41"/>
      <c r="F152" s="219" t="s">
        <v>563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133</v>
      </c>
      <c r="AU152" s="18" t="s">
        <v>81</v>
      </c>
    </row>
    <row r="153" s="13" customFormat="1">
      <c r="A153" s="13"/>
      <c r="B153" s="227"/>
      <c r="C153" s="228"/>
      <c r="D153" s="229" t="s">
        <v>203</v>
      </c>
      <c r="E153" s="228"/>
      <c r="F153" s="231" t="s">
        <v>1227</v>
      </c>
      <c r="G153" s="228"/>
      <c r="H153" s="232">
        <v>43.835999999999999</v>
      </c>
      <c r="I153" s="233"/>
      <c r="J153" s="228"/>
      <c r="K153" s="228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203</v>
      </c>
      <c r="AU153" s="238" t="s">
        <v>81</v>
      </c>
      <c r="AV153" s="13" t="s">
        <v>81</v>
      </c>
      <c r="AW153" s="13" t="s">
        <v>4</v>
      </c>
      <c r="AX153" s="13" t="s">
        <v>79</v>
      </c>
      <c r="AY153" s="238" t="s">
        <v>123</v>
      </c>
    </row>
    <row r="154" s="2" customFormat="1" ht="24.15" customHeight="1">
      <c r="A154" s="39"/>
      <c r="B154" s="40"/>
      <c r="C154" s="205" t="s">
        <v>7</v>
      </c>
      <c r="D154" s="205" t="s">
        <v>126</v>
      </c>
      <c r="E154" s="206" t="s">
        <v>572</v>
      </c>
      <c r="F154" s="207" t="s">
        <v>573</v>
      </c>
      <c r="G154" s="208" t="s">
        <v>224</v>
      </c>
      <c r="H154" s="209">
        <v>1.1240000000000001</v>
      </c>
      <c r="I154" s="210"/>
      <c r="J154" s="211">
        <f>ROUND(I154*H154,2)</f>
        <v>0</v>
      </c>
      <c r="K154" s="207" t="s">
        <v>130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147</v>
      </c>
      <c r="AT154" s="216" t="s">
        <v>126</v>
      </c>
      <c r="AU154" s="216" t="s">
        <v>81</v>
      </c>
      <c r="AY154" s="18" t="s">
        <v>123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147</v>
      </c>
      <c r="BM154" s="216" t="s">
        <v>1228</v>
      </c>
    </row>
    <row r="155" s="2" customFormat="1">
      <c r="A155" s="39"/>
      <c r="B155" s="40"/>
      <c r="C155" s="41"/>
      <c r="D155" s="218" t="s">
        <v>133</v>
      </c>
      <c r="E155" s="41"/>
      <c r="F155" s="219" t="s">
        <v>575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133</v>
      </c>
      <c r="AU155" s="18" t="s">
        <v>81</v>
      </c>
    </row>
    <row r="156" s="12" customFormat="1" ht="22.8" customHeight="1">
      <c r="A156" s="12"/>
      <c r="B156" s="189"/>
      <c r="C156" s="190"/>
      <c r="D156" s="191" t="s">
        <v>70</v>
      </c>
      <c r="E156" s="203" t="s">
        <v>582</v>
      </c>
      <c r="F156" s="203" t="s">
        <v>583</v>
      </c>
      <c r="G156" s="190"/>
      <c r="H156" s="190"/>
      <c r="I156" s="193"/>
      <c r="J156" s="204">
        <f>BK156</f>
        <v>0</v>
      </c>
      <c r="K156" s="190"/>
      <c r="L156" s="195"/>
      <c r="M156" s="196"/>
      <c r="N156" s="197"/>
      <c r="O156" s="197"/>
      <c r="P156" s="198">
        <f>SUM(P157:P158)</f>
        <v>0</v>
      </c>
      <c r="Q156" s="197"/>
      <c r="R156" s="198">
        <f>SUM(R157:R158)</f>
        <v>0</v>
      </c>
      <c r="S156" s="197"/>
      <c r="T156" s="199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0" t="s">
        <v>79</v>
      </c>
      <c r="AT156" s="201" t="s">
        <v>70</v>
      </c>
      <c r="AU156" s="201" t="s">
        <v>79</v>
      </c>
      <c r="AY156" s="200" t="s">
        <v>123</v>
      </c>
      <c r="BK156" s="202">
        <f>SUM(BK157:BK158)</f>
        <v>0</v>
      </c>
    </row>
    <row r="157" s="2" customFormat="1" ht="33" customHeight="1">
      <c r="A157" s="39"/>
      <c r="B157" s="40"/>
      <c r="C157" s="205" t="s">
        <v>321</v>
      </c>
      <c r="D157" s="205" t="s">
        <v>126</v>
      </c>
      <c r="E157" s="206" t="s">
        <v>585</v>
      </c>
      <c r="F157" s="207" t="s">
        <v>586</v>
      </c>
      <c r="G157" s="208" t="s">
        <v>224</v>
      </c>
      <c r="H157" s="209">
        <v>3.379</v>
      </c>
      <c r="I157" s="210"/>
      <c r="J157" s="211">
        <f>ROUND(I157*H157,2)</f>
        <v>0</v>
      </c>
      <c r="K157" s="207" t="s">
        <v>130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147</v>
      </c>
      <c r="AT157" s="216" t="s">
        <v>126</v>
      </c>
      <c r="AU157" s="216" t="s">
        <v>81</v>
      </c>
      <c r="AY157" s="18" t="s">
        <v>123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147</v>
      </c>
      <c r="BM157" s="216" t="s">
        <v>1229</v>
      </c>
    </row>
    <row r="158" s="2" customFormat="1">
      <c r="A158" s="39"/>
      <c r="B158" s="40"/>
      <c r="C158" s="41"/>
      <c r="D158" s="218" t="s">
        <v>133</v>
      </c>
      <c r="E158" s="41"/>
      <c r="F158" s="219" t="s">
        <v>588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133</v>
      </c>
      <c r="AU158" s="18" t="s">
        <v>81</v>
      </c>
    </row>
    <row r="159" s="12" customFormat="1" ht="25.92" customHeight="1">
      <c r="A159" s="12"/>
      <c r="B159" s="189"/>
      <c r="C159" s="190"/>
      <c r="D159" s="191" t="s">
        <v>70</v>
      </c>
      <c r="E159" s="192" t="s">
        <v>589</v>
      </c>
      <c r="F159" s="192" t="s">
        <v>590</v>
      </c>
      <c r="G159" s="190"/>
      <c r="H159" s="190"/>
      <c r="I159" s="193"/>
      <c r="J159" s="194">
        <f>BK159</f>
        <v>0</v>
      </c>
      <c r="K159" s="190"/>
      <c r="L159" s="195"/>
      <c r="M159" s="196"/>
      <c r="N159" s="197"/>
      <c r="O159" s="197"/>
      <c r="P159" s="198">
        <f>P160+P206+P245+P296</f>
        <v>0</v>
      </c>
      <c r="Q159" s="197"/>
      <c r="R159" s="198">
        <f>R160+R206+R245+R296</f>
        <v>0.476215</v>
      </c>
      <c r="S159" s="197"/>
      <c r="T159" s="199">
        <f>T160+T206+T245+T296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0" t="s">
        <v>81</v>
      </c>
      <c r="AT159" s="201" t="s">
        <v>70</v>
      </c>
      <c r="AU159" s="201" t="s">
        <v>71</v>
      </c>
      <c r="AY159" s="200" t="s">
        <v>123</v>
      </c>
      <c r="BK159" s="202">
        <f>BK160+BK206+BK245+BK296</f>
        <v>0</v>
      </c>
    </row>
    <row r="160" s="12" customFormat="1" ht="22.8" customHeight="1">
      <c r="A160" s="12"/>
      <c r="B160" s="189"/>
      <c r="C160" s="190"/>
      <c r="D160" s="191" t="s">
        <v>70</v>
      </c>
      <c r="E160" s="203" t="s">
        <v>1230</v>
      </c>
      <c r="F160" s="203" t="s">
        <v>1231</v>
      </c>
      <c r="G160" s="190"/>
      <c r="H160" s="190"/>
      <c r="I160" s="193"/>
      <c r="J160" s="204">
        <f>BK160</f>
        <v>0</v>
      </c>
      <c r="K160" s="190"/>
      <c r="L160" s="195"/>
      <c r="M160" s="196"/>
      <c r="N160" s="197"/>
      <c r="O160" s="197"/>
      <c r="P160" s="198">
        <f>SUM(P161:P205)</f>
        <v>0</v>
      </c>
      <c r="Q160" s="197"/>
      <c r="R160" s="198">
        <f>SUM(R161:R205)</f>
        <v>0.110945</v>
      </c>
      <c r="S160" s="197"/>
      <c r="T160" s="199">
        <f>SUM(T161:T205)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0" t="s">
        <v>81</v>
      </c>
      <c r="AT160" s="201" t="s">
        <v>70</v>
      </c>
      <c r="AU160" s="201" t="s">
        <v>79</v>
      </c>
      <c r="AY160" s="200" t="s">
        <v>123</v>
      </c>
      <c r="BK160" s="202">
        <f>SUM(BK161:BK205)</f>
        <v>0</v>
      </c>
    </row>
    <row r="161" s="2" customFormat="1" ht="16.5" customHeight="1">
      <c r="A161" s="39"/>
      <c r="B161" s="40"/>
      <c r="C161" s="205" t="s">
        <v>326</v>
      </c>
      <c r="D161" s="205" t="s">
        <v>126</v>
      </c>
      <c r="E161" s="206" t="s">
        <v>1232</v>
      </c>
      <c r="F161" s="207" t="s">
        <v>1233</v>
      </c>
      <c r="G161" s="208" t="s">
        <v>298</v>
      </c>
      <c r="H161" s="209">
        <v>8</v>
      </c>
      <c r="I161" s="210"/>
      <c r="J161" s="211">
        <f>ROUND(I161*H161,2)</f>
        <v>0</v>
      </c>
      <c r="K161" s="207" t="s">
        <v>130</v>
      </c>
      <c r="L161" s="45"/>
      <c r="M161" s="212" t="s">
        <v>19</v>
      </c>
      <c r="N161" s="213" t="s">
        <v>42</v>
      </c>
      <c r="O161" s="85"/>
      <c r="P161" s="214">
        <f>O161*H161</f>
        <v>0</v>
      </c>
      <c r="Q161" s="214">
        <v>0.00142</v>
      </c>
      <c r="R161" s="214">
        <f>Q161*H161</f>
        <v>0.01136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279</v>
      </c>
      <c r="AT161" s="216" t="s">
        <v>126</v>
      </c>
      <c r="AU161" s="216" t="s">
        <v>81</v>
      </c>
      <c r="AY161" s="18" t="s">
        <v>123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279</v>
      </c>
      <c r="BM161" s="216" t="s">
        <v>1234</v>
      </c>
    </row>
    <row r="162" s="2" customFormat="1">
      <c r="A162" s="39"/>
      <c r="B162" s="40"/>
      <c r="C162" s="41"/>
      <c r="D162" s="218" t="s">
        <v>133</v>
      </c>
      <c r="E162" s="41"/>
      <c r="F162" s="219" t="s">
        <v>1235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133</v>
      </c>
      <c r="AU162" s="18" t="s">
        <v>81</v>
      </c>
    </row>
    <row r="163" s="13" customFormat="1">
      <c r="A163" s="13"/>
      <c r="B163" s="227"/>
      <c r="C163" s="228"/>
      <c r="D163" s="229" t="s">
        <v>203</v>
      </c>
      <c r="E163" s="230" t="s">
        <v>19</v>
      </c>
      <c r="F163" s="231" t="s">
        <v>1236</v>
      </c>
      <c r="G163" s="228"/>
      <c r="H163" s="232">
        <v>8</v>
      </c>
      <c r="I163" s="233"/>
      <c r="J163" s="228"/>
      <c r="K163" s="228"/>
      <c r="L163" s="234"/>
      <c r="M163" s="235"/>
      <c r="N163" s="236"/>
      <c r="O163" s="236"/>
      <c r="P163" s="236"/>
      <c r="Q163" s="236"/>
      <c r="R163" s="236"/>
      <c r="S163" s="236"/>
      <c r="T163" s="23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8" t="s">
        <v>203</v>
      </c>
      <c r="AU163" s="238" t="s">
        <v>81</v>
      </c>
      <c r="AV163" s="13" t="s">
        <v>81</v>
      </c>
      <c r="AW163" s="13" t="s">
        <v>33</v>
      </c>
      <c r="AX163" s="13" t="s">
        <v>79</v>
      </c>
      <c r="AY163" s="238" t="s">
        <v>123</v>
      </c>
    </row>
    <row r="164" s="2" customFormat="1" ht="16.5" customHeight="1">
      <c r="A164" s="39"/>
      <c r="B164" s="40"/>
      <c r="C164" s="205" t="s">
        <v>331</v>
      </c>
      <c r="D164" s="205" t="s">
        <v>126</v>
      </c>
      <c r="E164" s="206" t="s">
        <v>1237</v>
      </c>
      <c r="F164" s="207" t="s">
        <v>1238</v>
      </c>
      <c r="G164" s="208" t="s">
        <v>298</v>
      </c>
      <c r="H164" s="209">
        <v>5</v>
      </c>
      <c r="I164" s="210"/>
      <c r="J164" s="211">
        <f>ROUND(I164*H164,2)</f>
        <v>0</v>
      </c>
      <c r="K164" s="207" t="s">
        <v>130</v>
      </c>
      <c r="L164" s="45"/>
      <c r="M164" s="212" t="s">
        <v>19</v>
      </c>
      <c r="N164" s="213" t="s">
        <v>42</v>
      </c>
      <c r="O164" s="85"/>
      <c r="P164" s="214">
        <f>O164*H164</f>
        <v>0</v>
      </c>
      <c r="Q164" s="214">
        <v>0.0074400000000000004</v>
      </c>
      <c r="R164" s="214">
        <f>Q164*H164</f>
        <v>0.037200000000000004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279</v>
      </c>
      <c r="AT164" s="216" t="s">
        <v>126</v>
      </c>
      <c r="AU164" s="216" t="s">
        <v>81</v>
      </c>
      <c r="AY164" s="18" t="s">
        <v>123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279</v>
      </c>
      <c r="BM164" s="216" t="s">
        <v>1239</v>
      </c>
    </row>
    <row r="165" s="2" customFormat="1">
      <c r="A165" s="39"/>
      <c r="B165" s="40"/>
      <c r="C165" s="41"/>
      <c r="D165" s="218" t="s">
        <v>133</v>
      </c>
      <c r="E165" s="41"/>
      <c r="F165" s="219" t="s">
        <v>1240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133</v>
      </c>
      <c r="AU165" s="18" t="s">
        <v>81</v>
      </c>
    </row>
    <row r="166" s="13" customFormat="1">
      <c r="A166" s="13"/>
      <c r="B166" s="227"/>
      <c r="C166" s="228"/>
      <c r="D166" s="229" t="s">
        <v>203</v>
      </c>
      <c r="E166" s="230" t="s">
        <v>19</v>
      </c>
      <c r="F166" s="231" t="s">
        <v>1241</v>
      </c>
      <c r="G166" s="228"/>
      <c r="H166" s="232">
        <v>5</v>
      </c>
      <c r="I166" s="233"/>
      <c r="J166" s="228"/>
      <c r="K166" s="228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203</v>
      </c>
      <c r="AU166" s="238" t="s">
        <v>81</v>
      </c>
      <c r="AV166" s="13" t="s">
        <v>81</v>
      </c>
      <c r="AW166" s="13" t="s">
        <v>33</v>
      </c>
      <c r="AX166" s="13" t="s">
        <v>79</v>
      </c>
      <c r="AY166" s="238" t="s">
        <v>123</v>
      </c>
    </row>
    <row r="167" s="2" customFormat="1" ht="16.5" customHeight="1">
      <c r="A167" s="39"/>
      <c r="B167" s="40"/>
      <c r="C167" s="205" t="s">
        <v>337</v>
      </c>
      <c r="D167" s="205" t="s">
        <v>126</v>
      </c>
      <c r="E167" s="206" t="s">
        <v>1242</v>
      </c>
      <c r="F167" s="207" t="s">
        <v>1243</v>
      </c>
      <c r="G167" s="208" t="s">
        <v>298</v>
      </c>
      <c r="H167" s="209">
        <v>2.5</v>
      </c>
      <c r="I167" s="210"/>
      <c r="J167" s="211">
        <f>ROUND(I167*H167,2)</f>
        <v>0</v>
      </c>
      <c r="K167" s="207" t="s">
        <v>130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0.012319999999999999</v>
      </c>
      <c r="R167" s="214">
        <f>Q167*H167</f>
        <v>0.030799999999999998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279</v>
      </c>
      <c r="AT167" s="216" t="s">
        <v>126</v>
      </c>
      <c r="AU167" s="216" t="s">
        <v>81</v>
      </c>
      <c r="AY167" s="18" t="s">
        <v>123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279</v>
      </c>
      <c r="BM167" s="216" t="s">
        <v>1244</v>
      </c>
    </row>
    <row r="168" s="2" customFormat="1">
      <c r="A168" s="39"/>
      <c r="B168" s="40"/>
      <c r="C168" s="41"/>
      <c r="D168" s="218" t="s">
        <v>133</v>
      </c>
      <c r="E168" s="41"/>
      <c r="F168" s="219" t="s">
        <v>1245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133</v>
      </c>
      <c r="AU168" s="18" t="s">
        <v>81</v>
      </c>
    </row>
    <row r="169" s="2" customFormat="1" ht="16.5" customHeight="1">
      <c r="A169" s="39"/>
      <c r="B169" s="40"/>
      <c r="C169" s="205" t="s">
        <v>343</v>
      </c>
      <c r="D169" s="205" t="s">
        <v>126</v>
      </c>
      <c r="E169" s="206" t="s">
        <v>1246</v>
      </c>
      <c r="F169" s="207" t="s">
        <v>1247</v>
      </c>
      <c r="G169" s="208" t="s">
        <v>298</v>
      </c>
      <c r="H169" s="209">
        <v>11</v>
      </c>
      <c r="I169" s="210"/>
      <c r="J169" s="211">
        <f>ROUND(I169*H169,2)</f>
        <v>0</v>
      </c>
      <c r="K169" s="207" t="s">
        <v>130</v>
      </c>
      <c r="L169" s="45"/>
      <c r="M169" s="212" t="s">
        <v>19</v>
      </c>
      <c r="N169" s="213" t="s">
        <v>42</v>
      </c>
      <c r="O169" s="85"/>
      <c r="P169" s="214">
        <f>O169*H169</f>
        <v>0</v>
      </c>
      <c r="Q169" s="214">
        <v>0.00040999999999999999</v>
      </c>
      <c r="R169" s="214">
        <f>Q169*H169</f>
        <v>0.0045100000000000001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279</v>
      </c>
      <c r="AT169" s="216" t="s">
        <v>126</v>
      </c>
      <c r="AU169" s="216" t="s">
        <v>81</v>
      </c>
      <c r="AY169" s="18" t="s">
        <v>123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279</v>
      </c>
      <c r="BM169" s="216" t="s">
        <v>1248</v>
      </c>
    </row>
    <row r="170" s="2" customFormat="1">
      <c r="A170" s="39"/>
      <c r="B170" s="40"/>
      <c r="C170" s="41"/>
      <c r="D170" s="218" t="s">
        <v>133</v>
      </c>
      <c r="E170" s="41"/>
      <c r="F170" s="219" t="s">
        <v>1249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133</v>
      </c>
      <c r="AU170" s="18" t="s">
        <v>81</v>
      </c>
    </row>
    <row r="171" s="13" customFormat="1">
      <c r="A171" s="13"/>
      <c r="B171" s="227"/>
      <c r="C171" s="228"/>
      <c r="D171" s="229" t="s">
        <v>203</v>
      </c>
      <c r="E171" s="230" t="s">
        <v>19</v>
      </c>
      <c r="F171" s="231" t="s">
        <v>1250</v>
      </c>
      <c r="G171" s="228"/>
      <c r="H171" s="232">
        <v>11</v>
      </c>
      <c r="I171" s="233"/>
      <c r="J171" s="228"/>
      <c r="K171" s="228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203</v>
      </c>
      <c r="AU171" s="238" t="s">
        <v>81</v>
      </c>
      <c r="AV171" s="13" t="s">
        <v>81</v>
      </c>
      <c r="AW171" s="13" t="s">
        <v>33</v>
      </c>
      <c r="AX171" s="13" t="s">
        <v>79</v>
      </c>
      <c r="AY171" s="238" t="s">
        <v>123</v>
      </c>
    </row>
    <row r="172" s="2" customFormat="1" ht="16.5" customHeight="1">
      <c r="A172" s="39"/>
      <c r="B172" s="40"/>
      <c r="C172" s="205" t="s">
        <v>349</v>
      </c>
      <c r="D172" s="205" t="s">
        <v>126</v>
      </c>
      <c r="E172" s="206" t="s">
        <v>1251</v>
      </c>
      <c r="F172" s="207" t="s">
        <v>1252</v>
      </c>
      <c r="G172" s="208" t="s">
        <v>298</v>
      </c>
      <c r="H172" s="209">
        <v>2</v>
      </c>
      <c r="I172" s="210"/>
      <c r="J172" s="211">
        <f>ROUND(I172*H172,2)</f>
        <v>0</v>
      </c>
      <c r="K172" s="207" t="s">
        <v>130</v>
      </c>
      <c r="L172" s="45"/>
      <c r="M172" s="212" t="s">
        <v>19</v>
      </c>
      <c r="N172" s="213" t="s">
        <v>42</v>
      </c>
      <c r="O172" s="85"/>
      <c r="P172" s="214">
        <f>O172*H172</f>
        <v>0</v>
      </c>
      <c r="Q172" s="214">
        <v>0.00048000000000000001</v>
      </c>
      <c r="R172" s="214">
        <f>Q172*H172</f>
        <v>0.00096000000000000002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279</v>
      </c>
      <c r="AT172" s="216" t="s">
        <v>126</v>
      </c>
      <c r="AU172" s="216" t="s">
        <v>81</v>
      </c>
      <c r="AY172" s="18" t="s">
        <v>123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279</v>
      </c>
      <c r="BM172" s="216" t="s">
        <v>1253</v>
      </c>
    </row>
    <row r="173" s="2" customFormat="1">
      <c r="A173" s="39"/>
      <c r="B173" s="40"/>
      <c r="C173" s="41"/>
      <c r="D173" s="218" t="s">
        <v>133</v>
      </c>
      <c r="E173" s="41"/>
      <c r="F173" s="219" t="s">
        <v>1254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133</v>
      </c>
      <c r="AU173" s="18" t="s">
        <v>81</v>
      </c>
    </row>
    <row r="174" s="13" customFormat="1">
      <c r="A174" s="13"/>
      <c r="B174" s="227"/>
      <c r="C174" s="228"/>
      <c r="D174" s="229" t="s">
        <v>203</v>
      </c>
      <c r="E174" s="230" t="s">
        <v>19</v>
      </c>
      <c r="F174" s="231" t="s">
        <v>1255</v>
      </c>
      <c r="G174" s="228"/>
      <c r="H174" s="232">
        <v>2</v>
      </c>
      <c r="I174" s="233"/>
      <c r="J174" s="228"/>
      <c r="K174" s="228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203</v>
      </c>
      <c r="AU174" s="238" t="s">
        <v>81</v>
      </c>
      <c r="AV174" s="13" t="s">
        <v>81</v>
      </c>
      <c r="AW174" s="13" t="s">
        <v>33</v>
      </c>
      <c r="AX174" s="13" t="s">
        <v>79</v>
      </c>
      <c r="AY174" s="238" t="s">
        <v>123</v>
      </c>
    </row>
    <row r="175" s="2" customFormat="1" ht="16.5" customHeight="1">
      <c r="A175" s="39"/>
      <c r="B175" s="40"/>
      <c r="C175" s="205" t="s">
        <v>360</v>
      </c>
      <c r="D175" s="205" t="s">
        <v>126</v>
      </c>
      <c r="E175" s="206" t="s">
        <v>1256</v>
      </c>
      <c r="F175" s="207" t="s">
        <v>1257</v>
      </c>
      <c r="G175" s="208" t="s">
        <v>298</v>
      </c>
      <c r="H175" s="209">
        <v>4</v>
      </c>
      <c r="I175" s="210"/>
      <c r="J175" s="211">
        <f>ROUND(I175*H175,2)</f>
        <v>0</v>
      </c>
      <c r="K175" s="207" t="s">
        <v>130</v>
      </c>
      <c r="L175" s="45"/>
      <c r="M175" s="212" t="s">
        <v>19</v>
      </c>
      <c r="N175" s="213" t="s">
        <v>42</v>
      </c>
      <c r="O175" s="85"/>
      <c r="P175" s="214">
        <f>O175*H175</f>
        <v>0</v>
      </c>
      <c r="Q175" s="214">
        <v>0.0022399999999999998</v>
      </c>
      <c r="R175" s="214">
        <f>Q175*H175</f>
        <v>0.0089599999999999992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279</v>
      </c>
      <c r="AT175" s="216" t="s">
        <v>126</v>
      </c>
      <c r="AU175" s="216" t="s">
        <v>81</v>
      </c>
      <c r="AY175" s="18" t="s">
        <v>123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279</v>
      </c>
      <c r="BM175" s="216" t="s">
        <v>1258</v>
      </c>
    </row>
    <row r="176" s="2" customFormat="1">
      <c r="A176" s="39"/>
      <c r="B176" s="40"/>
      <c r="C176" s="41"/>
      <c r="D176" s="218" t="s">
        <v>133</v>
      </c>
      <c r="E176" s="41"/>
      <c r="F176" s="219" t="s">
        <v>1259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133</v>
      </c>
      <c r="AU176" s="18" t="s">
        <v>81</v>
      </c>
    </row>
    <row r="177" s="13" customFormat="1">
      <c r="A177" s="13"/>
      <c r="B177" s="227"/>
      <c r="C177" s="228"/>
      <c r="D177" s="229" t="s">
        <v>203</v>
      </c>
      <c r="E177" s="230" t="s">
        <v>19</v>
      </c>
      <c r="F177" s="231" t="s">
        <v>1260</v>
      </c>
      <c r="G177" s="228"/>
      <c r="H177" s="232">
        <v>4</v>
      </c>
      <c r="I177" s="233"/>
      <c r="J177" s="228"/>
      <c r="K177" s="228"/>
      <c r="L177" s="234"/>
      <c r="M177" s="235"/>
      <c r="N177" s="236"/>
      <c r="O177" s="236"/>
      <c r="P177" s="236"/>
      <c r="Q177" s="236"/>
      <c r="R177" s="236"/>
      <c r="S177" s="236"/>
      <c r="T177" s="23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8" t="s">
        <v>203</v>
      </c>
      <c r="AU177" s="238" t="s">
        <v>81</v>
      </c>
      <c r="AV177" s="13" t="s">
        <v>81</v>
      </c>
      <c r="AW177" s="13" t="s">
        <v>33</v>
      </c>
      <c r="AX177" s="13" t="s">
        <v>79</v>
      </c>
      <c r="AY177" s="238" t="s">
        <v>123</v>
      </c>
    </row>
    <row r="178" s="2" customFormat="1" ht="16.5" customHeight="1">
      <c r="A178" s="39"/>
      <c r="B178" s="40"/>
      <c r="C178" s="205" t="s">
        <v>366</v>
      </c>
      <c r="D178" s="205" t="s">
        <v>126</v>
      </c>
      <c r="E178" s="206" t="s">
        <v>1261</v>
      </c>
      <c r="F178" s="207" t="s">
        <v>1262</v>
      </c>
      <c r="G178" s="208" t="s">
        <v>298</v>
      </c>
      <c r="H178" s="209">
        <v>7.5</v>
      </c>
      <c r="I178" s="210"/>
      <c r="J178" s="211">
        <f>ROUND(I178*H178,2)</f>
        <v>0</v>
      </c>
      <c r="K178" s="207" t="s">
        <v>130</v>
      </c>
      <c r="L178" s="45"/>
      <c r="M178" s="212" t="s">
        <v>19</v>
      </c>
      <c r="N178" s="213" t="s">
        <v>42</v>
      </c>
      <c r="O178" s="85"/>
      <c r="P178" s="214">
        <f>O178*H178</f>
        <v>0</v>
      </c>
      <c r="Q178" s="214">
        <v>0.00052999999999999998</v>
      </c>
      <c r="R178" s="214">
        <f>Q178*H178</f>
        <v>0.0039750000000000002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279</v>
      </c>
      <c r="AT178" s="216" t="s">
        <v>126</v>
      </c>
      <c r="AU178" s="216" t="s">
        <v>81</v>
      </c>
      <c r="AY178" s="18" t="s">
        <v>123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79</v>
      </c>
      <c r="BK178" s="217">
        <f>ROUND(I178*H178,2)</f>
        <v>0</v>
      </c>
      <c r="BL178" s="18" t="s">
        <v>279</v>
      </c>
      <c r="BM178" s="216" t="s">
        <v>1263</v>
      </c>
    </row>
    <row r="179" s="2" customFormat="1">
      <c r="A179" s="39"/>
      <c r="B179" s="40"/>
      <c r="C179" s="41"/>
      <c r="D179" s="218" t="s">
        <v>133</v>
      </c>
      <c r="E179" s="41"/>
      <c r="F179" s="219" t="s">
        <v>1264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133</v>
      </c>
      <c r="AU179" s="18" t="s">
        <v>81</v>
      </c>
    </row>
    <row r="180" s="13" customFormat="1">
      <c r="A180" s="13"/>
      <c r="B180" s="227"/>
      <c r="C180" s="228"/>
      <c r="D180" s="229" t="s">
        <v>203</v>
      </c>
      <c r="E180" s="230" t="s">
        <v>19</v>
      </c>
      <c r="F180" s="231" t="s">
        <v>1265</v>
      </c>
      <c r="G180" s="228"/>
      <c r="H180" s="232">
        <v>7.5</v>
      </c>
      <c r="I180" s="233"/>
      <c r="J180" s="228"/>
      <c r="K180" s="228"/>
      <c r="L180" s="234"/>
      <c r="M180" s="235"/>
      <c r="N180" s="236"/>
      <c r="O180" s="236"/>
      <c r="P180" s="236"/>
      <c r="Q180" s="236"/>
      <c r="R180" s="236"/>
      <c r="S180" s="236"/>
      <c r="T180" s="23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8" t="s">
        <v>203</v>
      </c>
      <c r="AU180" s="238" t="s">
        <v>81</v>
      </c>
      <c r="AV180" s="13" t="s">
        <v>81</v>
      </c>
      <c r="AW180" s="13" t="s">
        <v>33</v>
      </c>
      <c r="AX180" s="13" t="s">
        <v>79</v>
      </c>
      <c r="AY180" s="238" t="s">
        <v>123</v>
      </c>
    </row>
    <row r="181" s="2" customFormat="1" ht="16.5" customHeight="1">
      <c r="A181" s="39"/>
      <c r="B181" s="40"/>
      <c r="C181" s="205" t="s">
        <v>372</v>
      </c>
      <c r="D181" s="205" t="s">
        <v>126</v>
      </c>
      <c r="E181" s="206" t="s">
        <v>1266</v>
      </c>
      <c r="F181" s="207" t="s">
        <v>1267</v>
      </c>
      <c r="G181" s="208" t="s">
        <v>298</v>
      </c>
      <c r="H181" s="209">
        <v>4</v>
      </c>
      <c r="I181" s="210"/>
      <c r="J181" s="211">
        <f>ROUND(I181*H181,2)</f>
        <v>0</v>
      </c>
      <c r="K181" s="207" t="s">
        <v>130</v>
      </c>
      <c r="L181" s="45"/>
      <c r="M181" s="212" t="s">
        <v>19</v>
      </c>
      <c r="N181" s="213" t="s">
        <v>42</v>
      </c>
      <c r="O181" s="85"/>
      <c r="P181" s="214">
        <f>O181*H181</f>
        <v>0</v>
      </c>
      <c r="Q181" s="214">
        <v>0.0019</v>
      </c>
      <c r="R181" s="214">
        <f>Q181*H181</f>
        <v>0.0076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279</v>
      </c>
      <c r="AT181" s="216" t="s">
        <v>126</v>
      </c>
      <c r="AU181" s="216" t="s">
        <v>81</v>
      </c>
      <c r="AY181" s="18" t="s">
        <v>123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79</v>
      </c>
      <c r="BK181" s="217">
        <f>ROUND(I181*H181,2)</f>
        <v>0</v>
      </c>
      <c r="BL181" s="18" t="s">
        <v>279</v>
      </c>
      <c r="BM181" s="216" t="s">
        <v>1268</v>
      </c>
    </row>
    <row r="182" s="2" customFormat="1">
      <c r="A182" s="39"/>
      <c r="B182" s="40"/>
      <c r="C182" s="41"/>
      <c r="D182" s="218" t="s">
        <v>133</v>
      </c>
      <c r="E182" s="41"/>
      <c r="F182" s="219" t="s">
        <v>1269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133</v>
      </c>
      <c r="AU182" s="18" t="s">
        <v>81</v>
      </c>
    </row>
    <row r="183" s="13" customFormat="1">
      <c r="A183" s="13"/>
      <c r="B183" s="227"/>
      <c r="C183" s="228"/>
      <c r="D183" s="229" t="s">
        <v>203</v>
      </c>
      <c r="E183" s="230" t="s">
        <v>19</v>
      </c>
      <c r="F183" s="231" t="s">
        <v>1270</v>
      </c>
      <c r="G183" s="228"/>
      <c r="H183" s="232">
        <v>4</v>
      </c>
      <c r="I183" s="233"/>
      <c r="J183" s="228"/>
      <c r="K183" s="228"/>
      <c r="L183" s="234"/>
      <c r="M183" s="235"/>
      <c r="N183" s="236"/>
      <c r="O183" s="236"/>
      <c r="P183" s="236"/>
      <c r="Q183" s="236"/>
      <c r="R183" s="236"/>
      <c r="S183" s="236"/>
      <c r="T183" s="23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8" t="s">
        <v>203</v>
      </c>
      <c r="AU183" s="238" t="s">
        <v>81</v>
      </c>
      <c r="AV183" s="13" t="s">
        <v>81</v>
      </c>
      <c r="AW183" s="13" t="s">
        <v>33</v>
      </c>
      <c r="AX183" s="13" t="s">
        <v>79</v>
      </c>
      <c r="AY183" s="238" t="s">
        <v>123</v>
      </c>
    </row>
    <row r="184" s="2" customFormat="1" ht="16.5" customHeight="1">
      <c r="A184" s="39"/>
      <c r="B184" s="40"/>
      <c r="C184" s="250" t="s">
        <v>385</v>
      </c>
      <c r="D184" s="250" t="s">
        <v>310</v>
      </c>
      <c r="E184" s="251" t="s">
        <v>1271</v>
      </c>
      <c r="F184" s="252" t="s">
        <v>1272</v>
      </c>
      <c r="G184" s="253" t="s">
        <v>266</v>
      </c>
      <c r="H184" s="254">
        <v>4</v>
      </c>
      <c r="I184" s="255"/>
      <c r="J184" s="256">
        <f>ROUND(I184*H184,2)</f>
        <v>0</v>
      </c>
      <c r="K184" s="252" t="s">
        <v>130</v>
      </c>
      <c r="L184" s="257"/>
      <c r="M184" s="258" t="s">
        <v>19</v>
      </c>
      <c r="N184" s="259" t="s">
        <v>42</v>
      </c>
      <c r="O184" s="85"/>
      <c r="P184" s="214">
        <f>O184*H184</f>
        <v>0</v>
      </c>
      <c r="Q184" s="214">
        <v>0.0012099999999999999</v>
      </c>
      <c r="R184" s="214">
        <f>Q184*H184</f>
        <v>0.0048399999999999997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390</v>
      </c>
      <c r="AT184" s="216" t="s">
        <v>310</v>
      </c>
      <c r="AU184" s="216" t="s">
        <v>81</v>
      </c>
      <c r="AY184" s="18" t="s">
        <v>123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79</v>
      </c>
      <c r="BK184" s="217">
        <f>ROUND(I184*H184,2)</f>
        <v>0</v>
      </c>
      <c r="BL184" s="18" t="s">
        <v>279</v>
      </c>
      <c r="BM184" s="216" t="s">
        <v>1273</v>
      </c>
    </row>
    <row r="185" s="2" customFormat="1" ht="16.5" customHeight="1">
      <c r="A185" s="39"/>
      <c r="B185" s="40"/>
      <c r="C185" s="205" t="s">
        <v>390</v>
      </c>
      <c r="D185" s="205" t="s">
        <v>126</v>
      </c>
      <c r="E185" s="206" t="s">
        <v>1274</v>
      </c>
      <c r="F185" s="207" t="s">
        <v>1275</v>
      </c>
      <c r="G185" s="208" t="s">
        <v>266</v>
      </c>
      <c r="H185" s="209">
        <v>4</v>
      </c>
      <c r="I185" s="210"/>
      <c r="J185" s="211">
        <f>ROUND(I185*H185,2)</f>
        <v>0</v>
      </c>
      <c r="K185" s="207" t="s">
        <v>130</v>
      </c>
      <c r="L185" s="45"/>
      <c r="M185" s="212" t="s">
        <v>19</v>
      </c>
      <c r="N185" s="213" t="s">
        <v>42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279</v>
      </c>
      <c r="AT185" s="216" t="s">
        <v>126</v>
      </c>
      <c r="AU185" s="216" t="s">
        <v>81</v>
      </c>
      <c r="AY185" s="18" t="s">
        <v>123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79</v>
      </c>
      <c r="BK185" s="217">
        <f>ROUND(I185*H185,2)</f>
        <v>0</v>
      </c>
      <c r="BL185" s="18" t="s">
        <v>279</v>
      </c>
      <c r="BM185" s="216" t="s">
        <v>1276</v>
      </c>
    </row>
    <row r="186" s="2" customFormat="1">
      <c r="A186" s="39"/>
      <c r="B186" s="40"/>
      <c r="C186" s="41"/>
      <c r="D186" s="218" t="s">
        <v>133</v>
      </c>
      <c r="E186" s="41"/>
      <c r="F186" s="219" t="s">
        <v>1277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133</v>
      </c>
      <c r="AU186" s="18" t="s">
        <v>81</v>
      </c>
    </row>
    <row r="187" s="2" customFormat="1" ht="16.5" customHeight="1">
      <c r="A187" s="39"/>
      <c r="B187" s="40"/>
      <c r="C187" s="205" t="s">
        <v>395</v>
      </c>
      <c r="D187" s="205" t="s">
        <v>126</v>
      </c>
      <c r="E187" s="206" t="s">
        <v>1278</v>
      </c>
      <c r="F187" s="207" t="s">
        <v>1279</v>
      </c>
      <c r="G187" s="208" t="s">
        <v>266</v>
      </c>
      <c r="H187" s="209">
        <v>2</v>
      </c>
      <c r="I187" s="210"/>
      <c r="J187" s="211">
        <f>ROUND(I187*H187,2)</f>
        <v>0</v>
      </c>
      <c r="K187" s="207" t="s">
        <v>130</v>
      </c>
      <c r="L187" s="45"/>
      <c r="M187" s="212" t="s">
        <v>19</v>
      </c>
      <c r="N187" s="213" t="s">
        <v>42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279</v>
      </c>
      <c r="AT187" s="216" t="s">
        <v>126</v>
      </c>
      <c r="AU187" s="216" t="s">
        <v>81</v>
      </c>
      <c r="AY187" s="18" t="s">
        <v>123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79</v>
      </c>
      <c r="BK187" s="217">
        <f>ROUND(I187*H187,2)</f>
        <v>0</v>
      </c>
      <c r="BL187" s="18" t="s">
        <v>279</v>
      </c>
      <c r="BM187" s="216" t="s">
        <v>1280</v>
      </c>
    </row>
    <row r="188" s="2" customFormat="1">
      <c r="A188" s="39"/>
      <c r="B188" s="40"/>
      <c r="C188" s="41"/>
      <c r="D188" s="218" t="s">
        <v>133</v>
      </c>
      <c r="E188" s="41"/>
      <c r="F188" s="219" t="s">
        <v>1281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133</v>
      </c>
      <c r="AU188" s="18" t="s">
        <v>81</v>
      </c>
    </row>
    <row r="189" s="2" customFormat="1" ht="16.5" customHeight="1">
      <c r="A189" s="39"/>
      <c r="B189" s="40"/>
      <c r="C189" s="205" t="s">
        <v>400</v>
      </c>
      <c r="D189" s="205" t="s">
        <v>126</v>
      </c>
      <c r="E189" s="206" t="s">
        <v>1282</v>
      </c>
      <c r="F189" s="207" t="s">
        <v>1283</v>
      </c>
      <c r="G189" s="208" t="s">
        <v>266</v>
      </c>
      <c r="H189" s="209">
        <v>4</v>
      </c>
      <c r="I189" s="210"/>
      <c r="J189" s="211">
        <f>ROUND(I189*H189,2)</f>
        <v>0</v>
      </c>
      <c r="K189" s="207" t="s">
        <v>130</v>
      </c>
      <c r="L189" s="45"/>
      <c r="M189" s="212" t="s">
        <v>19</v>
      </c>
      <c r="N189" s="213" t="s">
        <v>42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279</v>
      </c>
      <c r="AT189" s="216" t="s">
        <v>126</v>
      </c>
      <c r="AU189" s="216" t="s">
        <v>81</v>
      </c>
      <c r="AY189" s="18" t="s">
        <v>123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79</v>
      </c>
      <c r="BK189" s="217">
        <f>ROUND(I189*H189,2)</f>
        <v>0</v>
      </c>
      <c r="BL189" s="18" t="s">
        <v>279</v>
      </c>
      <c r="BM189" s="216" t="s">
        <v>1284</v>
      </c>
    </row>
    <row r="190" s="2" customFormat="1">
      <c r="A190" s="39"/>
      <c r="B190" s="40"/>
      <c r="C190" s="41"/>
      <c r="D190" s="218" t="s">
        <v>133</v>
      </c>
      <c r="E190" s="41"/>
      <c r="F190" s="219" t="s">
        <v>1285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133</v>
      </c>
      <c r="AU190" s="18" t="s">
        <v>81</v>
      </c>
    </row>
    <row r="191" s="2" customFormat="1" ht="16.5" customHeight="1">
      <c r="A191" s="39"/>
      <c r="B191" s="40"/>
      <c r="C191" s="205" t="s">
        <v>406</v>
      </c>
      <c r="D191" s="205" t="s">
        <v>126</v>
      </c>
      <c r="E191" s="206" t="s">
        <v>1286</v>
      </c>
      <c r="F191" s="207" t="s">
        <v>1287</v>
      </c>
      <c r="G191" s="208" t="s">
        <v>266</v>
      </c>
      <c r="H191" s="209">
        <v>1</v>
      </c>
      <c r="I191" s="210"/>
      <c r="J191" s="211">
        <f>ROUND(I191*H191,2)</f>
        <v>0</v>
      </c>
      <c r="K191" s="207" t="s">
        <v>130</v>
      </c>
      <c r="L191" s="45"/>
      <c r="M191" s="212" t="s">
        <v>19</v>
      </c>
      <c r="N191" s="213" t="s">
        <v>42</v>
      </c>
      <c r="O191" s="85"/>
      <c r="P191" s="214">
        <f>O191*H191</f>
        <v>0</v>
      </c>
      <c r="Q191" s="214">
        <v>0.00034000000000000002</v>
      </c>
      <c r="R191" s="214">
        <f>Q191*H191</f>
        <v>0.00034000000000000002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279</v>
      </c>
      <c r="AT191" s="216" t="s">
        <v>126</v>
      </c>
      <c r="AU191" s="216" t="s">
        <v>81</v>
      </c>
      <c r="AY191" s="18" t="s">
        <v>123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79</v>
      </c>
      <c r="BK191" s="217">
        <f>ROUND(I191*H191,2)</f>
        <v>0</v>
      </c>
      <c r="BL191" s="18" t="s">
        <v>279</v>
      </c>
      <c r="BM191" s="216" t="s">
        <v>1288</v>
      </c>
    </row>
    <row r="192" s="2" customFormat="1">
      <c r="A192" s="39"/>
      <c r="B192" s="40"/>
      <c r="C192" s="41"/>
      <c r="D192" s="218" t="s">
        <v>133</v>
      </c>
      <c r="E192" s="41"/>
      <c r="F192" s="219" t="s">
        <v>1289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133</v>
      </c>
      <c r="AU192" s="18" t="s">
        <v>81</v>
      </c>
    </row>
    <row r="193" s="2" customFormat="1" ht="16.5" customHeight="1">
      <c r="A193" s="39"/>
      <c r="B193" s="40"/>
      <c r="C193" s="205" t="s">
        <v>411</v>
      </c>
      <c r="D193" s="205" t="s">
        <v>126</v>
      </c>
      <c r="E193" s="206" t="s">
        <v>1290</v>
      </c>
      <c r="F193" s="207" t="s">
        <v>1291</v>
      </c>
      <c r="G193" s="208" t="s">
        <v>266</v>
      </c>
      <c r="H193" s="209">
        <v>1</v>
      </c>
      <c r="I193" s="210"/>
      <c r="J193" s="211">
        <f>ROUND(I193*H193,2)</f>
        <v>0</v>
      </c>
      <c r="K193" s="207" t="s">
        <v>130</v>
      </c>
      <c r="L193" s="45"/>
      <c r="M193" s="212" t="s">
        <v>19</v>
      </c>
      <c r="N193" s="213" t="s">
        <v>42</v>
      </c>
      <c r="O193" s="85"/>
      <c r="P193" s="214">
        <f>O193*H193</f>
        <v>0</v>
      </c>
      <c r="Q193" s="214">
        <v>0.00016000000000000001</v>
      </c>
      <c r="R193" s="214">
        <f>Q193*H193</f>
        <v>0.00016000000000000001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279</v>
      </c>
      <c r="AT193" s="216" t="s">
        <v>126</v>
      </c>
      <c r="AU193" s="216" t="s">
        <v>81</v>
      </c>
      <c r="AY193" s="18" t="s">
        <v>123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79</v>
      </c>
      <c r="BK193" s="217">
        <f>ROUND(I193*H193,2)</f>
        <v>0</v>
      </c>
      <c r="BL193" s="18" t="s">
        <v>279</v>
      </c>
      <c r="BM193" s="216" t="s">
        <v>1292</v>
      </c>
    </row>
    <row r="194" s="2" customFormat="1">
      <c r="A194" s="39"/>
      <c r="B194" s="40"/>
      <c r="C194" s="41"/>
      <c r="D194" s="218" t="s">
        <v>133</v>
      </c>
      <c r="E194" s="41"/>
      <c r="F194" s="219" t="s">
        <v>1293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133</v>
      </c>
      <c r="AU194" s="18" t="s">
        <v>81</v>
      </c>
    </row>
    <row r="195" s="2" customFormat="1" ht="16.5" customHeight="1">
      <c r="A195" s="39"/>
      <c r="B195" s="40"/>
      <c r="C195" s="205" t="s">
        <v>416</v>
      </c>
      <c r="D195" s="205" t="s">
        <v>126</v>
      </c>
      <c r="E195" s="206" t="s">
        <v>1294</v>
      </c>
      <c r="F195" s="207" t="s">
        <v>1295</v>
      </c>
      <c r="G195" s="208" t="s">
        <v>266</v>
      </c>
      <c r="H195" s="209">
        <v>3</v>
      </c>
      <c r="I195" s="210"/>
      <c r="J195" s="211">
        <f>ROUND(I195*H195,2)</f>
        <v>0</v>
      </c>
      <c r="K195" s="207" t="s">
        <v>130</v>
      </c>
      <c r="L195" s="45"/>
      <c r="M195" s="212" t="s">
        <v>19</v>
      </c>
      <c r="N195" s="213" t="s">
        <v>42</v>
      </c>
      <c r="O195" s="85"/>
      <c r="P195" s="214">
        <f>O195*H195</f>
        <v>0</v>
      </c>
      <c r="Q195" s="214">
        <v>8.0000000000000007E-05</v>
      </c>
      <c r="R195" s="214">
        <f>Q195*H195</f>
        <v>0.00024000000000000003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279</v>
      </c>
      <c r="AT195" s="216" t="s">
        <v>126</v>
      </c>
      <c r="AU195" s="216" t="s">
        <v>81</v>
      </c>
      <c r="AY195" s="18" t="s">
        <v>123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79</v>
      </c>
      <c r="BK195" s="217">
        <f>ROUND(I195*H195,2)</f>
        <v>0</v>
      </c>
      <c r="BL195" s="18" t="s">
        <v>279</v>
      </c>
      <c r="BM195" s="216" t="s">
        <v>1296</v>
      </c>
    </row>
    <row r="196" s="2" customFormat="1">
      <c r="A196" s="39"/>
      <c r="B196" s="40"/>
      <c r="C196" s="41"/>
      <c r="D196" s="218" t="s">
        <v>133</v>
      </c>
      <c r="E196" s="41"/>
      <c r="F196" s="219" t="s">
        <v>1297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133</v>
      </c>
      <c r="AU196" s="18" t="s">
        <v>81</v>
      </c>
    </row>
    <row r="197" s="2" customFormat="1" ht="16.5" customHeight="1">
      <c r="A197" s="39"/>
      <c r="B197" s="40"/>
      <c r="C197" s="205" t="s">
        <v>426</v>
      </c>
      <c r="D197" s="205" t="s">
        <v>126</v>
      </c>
      <c r="E197" s="206" t="s">
        <v>1298</v>
      </c>
      <c r="F197" s="207" t="s">
        <v>1299</v>
      </c>
      <c r="G197" s="208" t="s">
        <v>298</v>
      </c>
      <c r="H197" s="209">
        <v>41.5</v>
      </c>
      <c r="I197" s="210"/>
      <c r="J197" s="211">
        <f>ROUND(I197*H197,2)</f>
        <v>0</v>
      </c>
      <c r="K197" s="207" t="s">
        <v>130</v>
      </c>
      <c r="L197" s="45"/>
      <c r="M197" s="212" t="s">
        <v>19</v>
      </c>
      <c r="N197" s="213" t="s">
        <v>42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279</v>
      </c>
      <c r="AT197" s="216" t="s">
        <v>126</v>
      </c>
      <c r="AU197" s="216" t="s">
        <v>81</v>
      </c>
      <c r="AY197" s="18" t="s">
        <v>123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79</v>
      </c>
      <c r="BK197" s="217">
        <f>ROUND(I197*H197,2)</f>
        <v>0</v>
      </c>
      <c r="BL197" s="18" t="s">
        <v>279</v>
      </c>
      <c r="BM197" s="216" t="s">
        <v>1300</v>
      </c>
    </row>
    <row r="198" s="2" customFormat="1">
      <c r="A198" s="39"/>
      <c r="B198" s="40"/>
      <c r="C198" s="41"/>
      <c r="D198" s="218" t="s">
        <v>133</v>
      </c>
      <c r="E198" s="41"/>
      <c r="F198" s="219" t="s">
        <v>1301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133</v>
      </c>
      <c r="AU198" s="18" t="s">
        <v>81</v>
      </c>
    </row>
    <row r="199" s="13" customFormat="1">
      <c r="A199" s="13"/>
      <c r="B199" s="227"/>
      <c r="C199" s="228"/>
      <c r="D199" s="229" t="s">
        <v>203</v>
      </c>
      <c r="E199" s="230" t="s">
        <v>19</v>
      </c>
      <c r="F199" s="231" t="s">
        <v>1302</v>
      </c>
      <c r="G199" s="228"/>
      <c r="H199" s="232">
        <v>41.5</v>
      </c>
      <c r="I199" s="233"/>
      <c r="J199" s="228"/>
      <c r="K199" s="228"/>
      <c r="L199" s="234"/>
      <c r="M199" s="235"/>
      <c r="N199" s="236"/>
      <c r="O199" s="236"/>
      <c r="P199" s="236"/>
      <c r="Q199" s="236"/>
      <c r="R199" s="236"/>
      <c r="S199" s="236"/>
      <c r="T199" s="23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8" t="s">
        <v>203</v>
      </c>
      <c r="AU199" s="238" t="s">
        <v>81</v>
      </c>
      <c r="AV199" s="13" t="s">
        <v>81</v>
      </c>
      <c r="AW199" s="13" t="s">
        <v>33</v>
      </c>
      <c r="AX199" s="13" t="s">
        <v>79</v>
      </c>
      <c r="AY199" s="238" t="s">
        <v>123</v>
      </c>
    </row>
    <row r="200" s="2" customFormat="1" ht="16.5" customHeight="1">
      <c r="A200" s="39"/>
      <c r="B200" s="40"/>
      <c r="C200" s="205" t="s">
        <v>431</v>
      </c>
      <c r="D200" s="205" t="s">
        <v>126</v>
      </c>
      <c r="E200" s="206" t="s">
        <v>1303</v>
      </c>
      <c r="F200" s="207" t="s">
        <v>1304</v>
      </c>
      <c r="G200" s="208" t="s">
        <v>298</v>
      </c>
      <c r="H200" s="209">
        <v>2.5</v>
      </c>
      <c r="I200" s="210"/>
      <c r="J200" s="211">
        <f>ROUND(I200*H200,2)</f>
        <v>0</v>
      </c>
      <c r="K200" s="207" t="s">
        <v>130</v>
      </c>
      <c r="L200" s="45"/>
      <c r="M200" s="212" t="s">
        <v>19</v>
      </c>
      <c r="N200" s="213" t="s">
        <v>42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279</v>
      </c>
      <c r="AT200" s="216" t="s">
        <v>126</v>
      </c>
      <c r="AU200" s="216" t="s">
        <v>81</v>
      </c>
      <c r="AY200" s="18" t="s">
        <v>123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79</v>
      </c>
      <c r="BK200" s="217">
        <f>ROUND(I200*H200,2)</f>
        <v>0</v>
      </c>
      <c r="BL200" s="18" t="s">
        <v>279</v>
      </c>
      <c r="BM200" s="216" t="s">
        <v>1305</v>
      </c>
    </row>
    <row r="201" s="2" customFormat="1">
      <c r="A201" s="39"/>
      <c r="B201" s="40"/>
      <c r="C201" s="41"/>
      <c r="D201" s="218" t="s">
        <v>133</v>
      </c>
      <c r="E201" s="41"/>
      <c r="F201" s="219" t="s">
        <v>1306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133</v>
      </c>
      <c r="AU201" s="18" t="s">
        <v>81</v>
      </c>
    </row>
    <row r="202" s="2" customFormat="1" ht="24.15" customHeight="1">
      <c r="A202" s="39"/>
      <c r="B202" s="40"/>
      <c r="C202" s="205" t="s">
        <v>436</v>
      </c>
      <c r="D202" s="205" t="s">
        <v>126</v>
      </c>
      <c r="E202" s="206" t="s">
        <v>1307</v>
      </c>
      <c r="F202" s="207" t="s">
        <v>1308</v>
      </c>
      <c r="G202" s="208" t="s">
        <v>224</v>
      </c>
      <c r="H202" s="209">
        <v>0.111</v>
      </c>
      <c r="I202" s="210"/>
      <c r="J202" s="211">
        <f>ROUND(I202*H202,2)</f>
        <v>0</v>
      </c>
      <c r="K202" s="207" t="s">
        <v>130</v>
      </c>
      <c r="L202" s="45"/>
      <c r="M202" s="212" t="s">
        <v>19</v>
      </c>
      <c r="N202" s="213" t="s">
        <v>42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279</v>
      </c>
      <c r="AT202" s="216" t="s">
        <v>126</v>
      </c>
      <c r="AU202" s="216" t="s">
        <v>81</v>
      </c>
      <c r="AY202" s="18" t="s">
        <v>123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79</v>
      </c>
      <c r="BK202" s="217">
        <f>ROUND(I202*H202,2)</f>
        <v>0</v>
      </c>
      <c r="BL202" s="18" t="s">
        <v>279</v>
      </c>
      <c r="BM202" s="216" t="s">
        <v>1309</v>
      </c>
    </row>
    <row r="203" s="2" customFormat="1">
      <c r="A203" s="39"/>
      <c r="B203" s="40"/>
      <c r="C203" s="41"/>
      <c r="D203" s="218" t="s">
        <v>133</v>
      </c>
      <c r="E203" s="41"/>
      <c r="F203" s="219" t="s">
        <v>1310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133</v>
      </c>
      <c r="AU203" s="18" t="s">
        <v>81</v>
      </c>
    </row>
    <row r="204" s="2" customFormat="1" ht="24.15" customHeight="1">
      <c r="A204" s="39"/>
      <c r="B204" s="40"/>
      <c r="C204" s="205" t="s">
        <v>450</v>
      </c>
      <c r="D204" s="205" t="s">
        <v>126</v>
      </c>
      <c r="E204" s="206" t="s">
        <v>1311</v>
      </c>
      <c r="F204" s="207" t="s">
        <v>1312</v>
      </c>
      <c r="G204" s="208" t="s">
        <v>224</v>
      </c>
      <c r="H204" s="209">
        <v>0.111</v>
      </c>
      <c r="I204" s="210"/>
      <c r="J204" s="211">
        <f>ROUND(I204*H204,2)</f>
        <v>0</v>
      </c>
      <c r="K204" s="207" t="s">
        <v>130</v>
      </c>
      <c r="L204" s="45"/>
      <c r="M204" s="212" t="s">
        <v>19</v>
      </c>
      <c r="N204" s="213" t="s">
        <v>42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279</v>
      </c>
      <c r="AT204" s="216" t="s">
        <v>126</v>
      </c>
      <c r="AU204" s="216" t="s">
        <v>81</v>
      </c>
      <c r="AY204" s="18" t="s">
        <v>123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79</v>
      </c>
      <c r="BK204" s="217">
        <f>ROUND(I204*H204,2)</f>
        <v>0</v>
      </c>
      <c r="BL204" s="18" t="s">
        <v>279</v>
      </c>
      <c r="BM204" s="216" t="s">
        <v>1313</v>
      </c>
    </row>
    <row r="205" s="2" customFormat="1">
      <c r="A205" s="39"/>
      <c r="B205" s="40"/>
      <c r="C205" s="41"/>
      <c r="D205" s="218" t="s">
        <v>133</v>
      </c>
      <c r="E205" s="41"/>
      <c r="F205" s="219" t="s">
        <v>1314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133</v>
      </c>
      <c r="AU205" s="18" t="s">
        <v>81</v>
      </c>
    </row>
    <row r="206" s="12" customFormat="1" ht="22.8" customHeight="1">
      <c r="A206" s="12"/>
      <c r="B206" s="189"/>
      <c r="C206" s="190"/>
      <c r="D206" s="191" t="s">
        <v>70</v>
      </c>
      <c r="E206" s="203" t="s">
        <v>1315</v>
      </c>
      <c r="F206" s="203" t="s">
        <v>1316</v>
      </c>
      <c r="G206" s="190"/>
      <c r="H206" s="190"/>
      <c r="I206" s="193"/>
      <c r="J206" s="204">
        <f>BK206</f>
        <v>0</v>
      </c>
      <c r="K206" s="190"/>
      <c r="L206" s="195"/>
      <c r="M206" s="196"/>
      <c r="N206" s="197"/>
      <c r="O206" s="197"/>
      <c r="P206" s="198">
        <f>SUM(P207:P244)</f>
        <v>0</v>
      </c>
      <c r="Q206" s="197"/>
      <c r="R206" s="198">
        <f>SUM(R207:R244)</f>
        <v>0.092960000000000015</v>
      </c>
      <c r="S206" s="197"/>
      <c r="T206" s="199">
        <f>SUM(T207:T244)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0" t="s">
        <v>81</v>
      </c>
      <c r="AT206" s="201" t="s">
        <v>70</v>
      </c>
      <c r="AU206" s="201" t="s">
        <v>79</v>
      </c>
      <c r="AY206" s="200" t="s">
        <v>123</v>
      </c>
      <c r="BK206" s="202">
        <f>SUM(BK207:BK244)</f>
        <v>0</v>
      </c>
    </row>
    <row r="207" s="2" customFormat="1" ht="21.75" customHeight="1">
      <c r="A207" s="39"/>
      <c r="B207" s="40"/>
      <c r="C207" s="205" t="s">
        <v>455</v>
      </c>
      <c r="D207" s="205" t="s">
        <v>126</v>
      </c>
      <c r="E207" s="206" t="s">
        <v>1317</v>
      </c>
      <c r="F207" s="207" t="s">
        <v>1318</v>
      </c>
      <c r="G207" s="208" t="s">
        <v>298</v>
      </c>
      <c r="H207" s="209">
        <v>18</v>
      </c>
      <c r="I207" s="210"/>
      <c r="J207" s="211">
        <f>ROUND(I207*H207,2)</f>
        <v>0</v>
      </c>
      <c r="K207" s="207" t="s">
        <v>130</v>
      </c>
      <c r="L207" s="45"/>
      <c r="M207" s="212" t="s">
        <v>19</v>
      </c>
      <c r="N207" s="213" t="s">
        <v>42</v>
      </c>
      <c r="O207" s="85"/>
      <c r="P207" s="214">
        <f>O207*H207</f>
        <v>0</v>
      </c>
      <c r="Q207" s="214">
        <v>0.00084000000000000003</v>
      </c>
      <c r="R207" s="214">
        <f>Q207*H207</f>
        <v>0.015120000000000002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279</v>
      </c>
      <c r="AT207" s="216" t="s">
        <v>126</v>
      </c>
      <c r="AU207" s="216" t="s">
        <v>81</v>
      </c>
      <c r="AY207" s="18" t="s">
        <v>123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79</v>
      </c>
      <c r="BK207" s="217">
        <f>ROUND(I207*H207,2)</f>
        <v>0</v>
      </c>
      <c r="BL207" s="18" t="s">
        <v>279</v>
      </c>
      <c r="BM207" s="216" t="s">
        <v>1319</v>
      </c>
    </row>
    <row r="208" s="2" customFormat="1">
      <c r="A208" s="39"/>
      <c r="B208" s="40"/>
      <c r="C208" s="41"/>
      <c r="D208" s="218" t="s">
        <v>133</v>
      </c>
      <c r="E208" s="41"/>
      <c r="F208" s="219" t="s">
        <v>1320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133</v>
      </c>
      <c r="AU208" s="18" t="s">
        <v>81</v>
      </c>
    </row>
    <row r="209" s="13" customFormat="1">
      <c r="A209" s="13"/>
      <c r="B209" s="227"/>
      <c r="C209" s="228"/>
      <c r="D209" s="229" t="s">
        <v>203</v>
      </c>
      <c r="E209" s="230" t="s">
        <v>19</v>
      </c>
      <c r="F209" s="231" t="s">
        <v>1321</v>
      </c>
      <c r="G209" s="228"/>
      <c r="H209" s="232">
        <v>10.5</v>
      </c>
      <c r="I209" s="233"/>
      <c r="J209" s="228"/>
      <c r="K209" s="228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203</v>
      </c>
      <c r="AU209" s="238" t="s">
        <v>81</v>
      </c>
      <c r="AV209" s="13" t="s">
        <v>81</v>
      </c>
      <c r="AW209" s="13" t="s">
        <v>33</v>
      </c>
      <c r="AX209" s="13" t="s">
        <v>71</v>
      </c>
      <c r="AY209" s="238" t="s">
        <v>123</v>
      </c>
    </row>
    <row r="210" s="13" customFormat="1">
      <c r="A210" s="13"/>
      <c r="B210" s="227"/>
      <c r="C210" s="228"/>
      <c r="D210" s="229" t="s">
        <v>203</v>
      </c>
      <c r="E210" s="230" t="s">
        <v>19</v>
      </c>
      <c r="F210" s="231" t="s">
        <v>1322</v>
      </c>
      <c r="G210" s="228"/>
      <c r="H210" s="232">
        <v>7.5</v>
      </c>
      <c r="I210" s="233"/>
      <c r="J210" s="228"/>
      <c r="K210" s="228"/>
      <c r="L210" s="234"/>
      <c r="M210" s="235"/>
      <c r="N210" s="236"/>
      <c r="O210" s="236"/>
      <c r="P210" s="236"/>
      <c r="Q210" s="236"/>
      <c r="R210" s="236"/>
      <c r="S210" s="236"/>
      <c r="T210" s="23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8" t="s">
        <v>203</v>
      </c>
      <c r="AU210" s="238" t="s">
        <v>81</v>
      </c>
      <c r="AV210" s="13" t="s">
        <v>81</v>
      </c>
      <c r="AW210" s="13" t="s">
        <v>33</v>
      </c>
      <c r="AX210" s="13" t="s">
        <v>71</v>
      </c>
      <c r="AY210" s="238" t="s">
        <v>123</v>
      </c>
    </row>
    <row r="211" s="14" customFormat="1">
      <c r="A211" s="14"/>
      <c r="B211" s="239"/>
      <c r="C211" s="240"/>
      <c r="D211" s="229" t="s">
        <v>203</v>
      </c>
      <c r="E211" s="241" t="s">
        <v>19</v>
      </c>
      <c r="F211" s="242" t="s">
        <v>294</v>
      </c>
      <c r="G211" s="240"/>
      <c r="H211" s="243">
        <v>18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9" t="s">
        <v>203</v>
      </c>
      <c r="AU211" s="249" t="s">
        <v>81</v>
      </c>
      <c r="AV211" s="14" t="s">
        <v>147</v>
      </c>
      <c r="AW211" s="14" t="s">
        <v>33</v>
      </c>
      <c r="AX211" s="14" t="s">
        <v>79</v>
      </c>
      <c r="AY211" s="249" t="s">
        <v>123</v>
      </c>
    </row>
    <row r="212" s="2" customFormat="1" ht="21.75" customHeight="1">
      <c r="A212" s="39"/>
      <c r="B212" s="40"/>
      <c r="C212" s="205" t="s">
        <v>461</v>
      </c>
      <c r="D212" s="205" t="s">
        <v>126</v>
      </c>
      <c r="E212" s="206" t="s">
        <v>1323</v>
      </c>
      <c r="F212" s="207" t="s">
        <v>1324</v>
      </c>
      <c r="G212" s="208" t="s">
        <v>298</v>
      </c>
      <c r="H212" s="209">
        <v>26.5</v>
      </c>
      <c r="I212" s="210"/>
      <c r="J212" s="211">
        <f>ROUND(I212*H212,2)</f>
        <v>0</v>
      </c>
      <c r="K212" s="207" t="s">
        <v>130</v>
      </c>
      <c r="L212" s="45"/>
      <c r="M212" s="212" t="s">
        <v>19</v>
      </c>
      <c r="N212" s="213" t="s">
        <v>42</v>
      </c>
      <c r="O212" s="85"/>
      <c r="P212" s="214">
        <f>O212*H212</f>
        <v>0</v>
      </c>
      <c r="Q212" s="214">
        <v>0.00116</v>
      </c>
      <c r="R212" s="214">
        <f>Q212*H212</f>
        <v>0.03074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279</v>
      </c>
      <c r="AT212" s="216" t="s">
        <v>126</v>
      </c>
      <c r="AU212" s="216" t="s">
        <v>81</v>
      </c>
      <c r="AY212" s="18" t="s">
        <v>123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79</v>
      </c>
      <c r="BK212" s="217">
        <f>ROUND(I212*H212,2)</f>
        <v>0</v>
      </c>
      <c r="BL212" s="18" t="s">
        <v>279</v>
      </c>
      <c r="BM212" s="216" t="s">
        <v>1325</v>
      </c>
    </row>
    <row r="213" s="2" customFormat="1">
      <c r="A213" s="39"/>
      <c r="B213" s="40"/>
      <c r="C213" s="41"/>
      <c r="D213" s="218" t="s">
        <v>133</v>
      </c>
      <c r="E213" s="41"/>
      <c r="F213" s="219" t="s">
        <v>1326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133</v>
      </c>
      <c r="AU213" s="18" t="s">
        <v>81</v>
      </c>
    </row>
    <row r="214" s="13" customFormat="1">
      <c r="A214" s="13"/>
      <c r="B214" s="227"/>
      <c r="C214" s="228"/>
      <c r="D214" s="229" t="s">
        <v>203</v>
      </c>
      <c r="E214" s="230" t="s">
        <v>19</v>
      </c>
      <c r="F214" s="231" t="s">
        <v>1327</v>
      </c>
      <c r="G214" s="228"/>
      <c r="H214" s="232">
        <v>26.5</v>
      </c>
      <c r="I214" s="233"/>
      <c r="J214" s="228"/>
      <c r="K214" s="228"/>
      <c r="L214" s="234"/>
      <c r="M214" s="235"/>
      <c r="N214" s="236"/>
      <c r="O214" s="236"/>
      <c r="P214" s="236"/>
      <c r="Q214" s="236"/>
      <c r="R214" s="236"/>
      <c r="S214" s="236"/>
      <c r="T214" s="23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8" t="s">
        <v>203</v>
      </c>
      <c r="AU214" s="238" t="s">
        <v>81</v>
      </c>
      <c r="AV214" s="13" t="s">
        <v>81</v>
      </c>
      <c r="AW214" s="13" t="s">
        <v>33</v>
      </c>
      <c r="AX214" s="13" t="s">
        <v>79</v>
      </c>
      <c r="AY214" s="238" t="s">
        <v>123</v>
      </c>
    </row>
    <row r="215" s="2" customFormat="1" ht="24.15" customHeight="1">
      <c r="A215" s="39"/>
      <c r="B215" s="40"/>
      <c r="C215" s="205" t="s">
        <v>466</v>
      </c>
      <c r="D215" s="205" t="s">
        <v>126</v>
      </c>
      <c r="E215" s="206" t="s">
        <v>1328</v>
      </c>
      <c r="F215" s="207" t="s">
        <v>1329</v>
      </c>
      <c r="G215" s="208" t="s">
        <v>266</v>
      </c>
      <c r="H215" s="209">
        <v>5</v>
      </c>
      <c r="I215" s="210"/>
      <c r="J215" s="211">
        <f>ROUND(I215*H215,2)</f>
        <v>0</v>
      </c>
      <c r="K215" s="207" t="s">
        <v>130</v>
      </c>
      <c r="L215" s="45"/>
      <c r="M215" s="212" t="s">
        <v>19</v>
      </c>
      <c r="N215" s="213" t="s">
        <v>42</v>
      </c>
      <c r="O215" s="85"/>
      <c r="P215" s="214">
        <f>O215*H215</f>
        <v>0</v>
      </c>
      <c r="Q215" s="214">
        <v>0.00069999999999999999</v>
      </c>
      <c r="R215" s="214">
        <f>Q215*H215</f>
        <v>0.0035000000000000001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279</v>
      </c>
      <c r="AT215" s="216" t="s">
        <v>126</v>
      </c>
      <c r="AU215" s="216" t="s">
        <v>81</v>
      </c>
      <c r="AY215" s="18" t="s">
        <v>123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79</v>
      </c>
      <c r="BK215" s="217">
        <f>ROUND(I215*H215,2)</f>
        <v>0</v>
      </c>
      <c r="BL215" s="18" t="s">
        <v>279</v>
      </c>
      <c r="BM215" s="216" t="s">
        <v>1330</v>
      </c>
    </row>
    <row r="216" s="2" customFormat="1">
      <c r="A216" s="39"/>
      <c r="B216" s="40"/>
      <c r="C216" s="41"/>
      <c r="D216" s="218" t="s">
        <v>133</v>
      </c>
      <c r="E216" s="41"/>
      <c r="F216" s="219" t="s">
        <v>1331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133</v>
      </c>
      <c r="AU216" s="18" t="s">
        <v>81</v>
      </c>
    </row>
    <row r="217" s="2" customFormat="1" ht="33" customHeight="1">
      <c r="A217" s="39"/>
      <c r="B217" s="40"/>
      <c r="C217" s="205" t="s">
        <v>471</v>
      </c>
      <c r="D217" s="205" t="s">
        <v>126</v>
      </c>
      <c r="E217" s="206" t="s">
        <v>1332</v>
      </c>
      <c r="F217" s="207" t="s">
        <v>1333</v>
      </c>
      <c r="G217" s="208" t="s">
        <v>298</v>
      </c>
      <c r="H217" s="209">
        <v>18</v>
      </c>
      <c r="I217" s="210"/>
      <c r="J217" s="211">
        <f>ROUND(I217*H217,2)</f>
        <v>0</v>
      </c>
      <c r="K217" s="207" t="s">
        <v>130</v>
      </c>
      <c r="L217" s="45"/>
      <c r="M217" s="212" t="s">
        <v>19</v>
      </c>
      <c r="N217" s="213" t="s">
        <v>42</v>
      </c>
      <c r="O217" s="85"/>
      <c r="P217" s="214">
        <f>O217*H217</f>
        <v>0</v>
      </c>
      <c r="Q217" s="214">
        <v>0.00020000000000000001</v>
      </c>
      <c r="R217" s="214">
        <f>Q217*H217</f>
        <v>0.0036000000000000003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279</v>
      </c>
      <c r="AT217" s="216" t="s">
        <v>126</v>
      </c>
      <c r="AU217" s="216" t="s">
        <v>81</v>
      </c>
      <c r="AY217" s="18" t="s">
        <v>123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79</v>
      </c>
      <c r="BK217" s="217">
        <f>ROUND(I217*H217,2)</f>
        <v>0</v>
      </c>
      <c r="BL217" s="18" t="s">
        <v>279</v>
      </c>
      <c r="BM217" s="216" t="s">
        <v>1334</v>
      </c>
    </row>
    <row r="218" s="2" customFormat="1">
      <c r="A218" s="39"/>
      <c r="B218" s="40"/>
      <c r="C218" s="41"/>
      <c r="D218" s="218" t="s">
        <v>133</v>
      </c>
      <c r="E218" s="41"/>
      <c r="F218" s="219" t="s">
        <v>1335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133</v>
      </c>
      <c r="AU218" s="18" t="s">
        <v>81</v>
      </c>
    </row>
    <row r="219" s="2" customFormat="1" ht="33" customHeight="1">
      <c r="A219" s="39"/>
      <c r="B219" s="40"/>
      <c r="C219" s="205" t="s">
        <v>476</v>
      </c>
      <c r="D219" s="205" t="s">
        <v>126</v>
      </c>
      <c r="E219" s="206" t="s">
        <v>1336</v>
      </c>
      <c r="F219" s="207" t="s">
        <v>1337</v>
      </c>
      <c r="G219" s="208" t="s">
        <v>298</v>
      </c>
      <c r="H219" s="209">
        <v>26.5</v>
      </c>
      <c r="I219" s="210"/>
      <c r="J219" s="211">
        <f>ROUND(I219*H219,2)</f>
        <v>0</v>
      </c>
      <c r="K219" s="207" t="s">
        <v>130</v>
      </c>
      <c r="L219" s="45"/>
      <c r="M219" s="212" t="s">
        <v>19</v>
      </c>
      <c r="N219" s="213" t="s">
        <v>42</v>
      </c>
      <c r="O219" s="85"/>
      <c r="P219" s="214">
        <f>O219*H219</f>
        <v>0</v>
      </c>
      <c r="Q219" s="214">
        <v>0.00024000000000000001</v>
      </c>
      <c r="R219" s="214">
        <f>Q219*H219</f>
        <v>0.0063600000000000002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279</v>
      </c>
      <c r="AT219" s="216" t="s">
        <v>126</v>
      </c>
      <c r="AU219" s="216" t="s">
        <v>81</v>
      </c>
      <c r="AY219" s="18" t="s">
        <v>123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79</v>
      </c>
      <c r="BK219" s="217">
        <f>ROUND(I219*H219,2)</f>
        <v>0</v>
      </c>
      <c r="BL219" s="18" t="s">
        <v>279</v>
      </c>
      <c r="BM219" s="216" t="s">
        <v>1338</v>
      </c>
    </row>
    <row r="220" s="2" customFormat="1">
      <c r="A220" s="39"/>
      <c r="B220" s="40"/>
      <c r="C220" s="41"/>
      <c r="D220" s="218" t="s">
        <v>133</v>
      </c>
      <c r="E220" s="41"/>
      <c r="F220" s="219" t="s">
        <v>1339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133</v>
      </c>
      <c r="AU220" s="18" t="s">
        <v>81</v>
      </c>
    </row>
    <row r="221" s="2" customFormat="1" ht="16.5" customHeight="1">
      <c r="A221" s="39"/>
      <c r="B221" s="40"/>
      <c r="C221" s="205" t="s">
        <v>490</v>
      </c>
      <c r="D221" s="205" t="s">
        <v>126</v>
      </c>
      <c r="E221" s="206" t="s">
        <v>1340</v>
      </c>
      <c r="F221" s="207" t="s">
        <v>1341</v>
      </c>
      <c r="G221" s="208" t="s">
        <v>298</v>
      </c>
      <c r="H221" s="209">
        <v>11</v>
      </c>
      <c r="I221" s="210"/>
      <c r="J221" s="211">
        <f>ROUND(I221*H221,2)</f>
        <v>0</v>
      </c>
      <c r="K221" s="207" t="s">
        <v>130</v>
      </c>
      <c r="L221" s="45"/>
      <c r="M221" s="212" t="s">
        <v>19</v>
      </c>
      <c r="N221" s="213" t="s">
        <v>42</v>
      </c>
      <c r="O221" s="85"/>
      <c r="P221" s="214">
        <f>O221*H221</f>
        <v>0</v>
      </c>
      <c r="Q221" s="214">
        <v>0.0019200000000000001</v>
      </c>
      <c r="R221" s="214">
        <f>Q221*H221</f>
        <v>0.02112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279</v>
      </c>
      <c r="AT221" s="216" t="s">
        <v>126</v>
      </c>
      <c r="AU221" s="216" t="s">
        <v>81</v>
      </c>
      <c r="AY221" s="18" t="s">
        <v>123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79</v>
      </c>
      <c r="BK221" s="217">
        <f>ROUND(I221*H221,2)</f>
        <v>0</v>
      </c>
      <c r="BL221" s="18" t="s">
        <v>279</v>
      </c>
      <c r="BM221" s="216" t="s">
        <v>1342</v>
      </c>
    </row>
    <row r="222" s="2" customFormat="1">
      <c r="A222" s="39"/>
      <c r="B222" s="40"/>
      <c r="C222" s="41"/>
      <c r="D222" s="218" t="s">
        <v>133</v>
      </c>
      <c r="E222" s="41"/>
      <c r="F222" s="219" t="s">
        <v>1343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133</v>
      </c>
      <c r="AU222" s="18" t="s">
        <v>81</v>
      </c>
    </row>
    <row r="223" s="13" customFormat="1">
      <c r="A223" s="13"/>
      <c r="B223" s="227"/>
      <c r="C223" s="228"/>
      <c r="D223" s="229" t="s">
        <v>203</v>
      </c>
      <c r="E223" s="230" t="s">
        <v>19</v>
      </c>
      <c r="F223" s="231" t="s">
        <v>1344</v>
      </c>
      <c r="G223" s="228"/>
      <c r="H223" s="232">
        <v>11</v>
      </c>
      <c r="I223" s="233"/>
      <c r="J223" s="228"/>
      <c r="K223" s="228"/>
      <c r="L223" s="234"/>
      <c r="M223" s="235"/>
      <c r="N223" s="236"/>
      <c r="O223" s="236"/>
      <c r="P223" s="236"/>
      <c r="Q223" s="236"/>
      <c r="R223" s="236"/>
      <c r="S223" s="236"/>
      <c r="T223" s="23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8" t="s">
        <v>203</v>
      </c>
      <c r="AU223" s="238" t="s">
        <v>81</v>
      </c>
      <c r="AV223" s="13" t="s">
        <v>81</v>
      </c>
      <c r="AW223" s="13" t="s">
        <v>33</v>
      </c>
      <c r="AX223" s="13" t="s">
        <v>79</v>
      </c>
      <c r="AY223" s="238" t="s">
        <v>123</v>
      </c>
    </row>
    <row r="224" s="2" customFormat="1" ht="16.5" customHeight="1">
      <c r="A224" s="39"/>
      <c r="B224" s="40"/>
      <c r="C224" s="205" t="s">
        <v>504</v>
      </c>
      <c r="D224" s="205" t="s">
        <v>126</v>
      </c>
      <c r="E224" s="206" t="s">
        <v>1345</v>
      </c>
      <c r="F224" s="207" t="s">
        <v>1346</v>
      </c>
      <c r="G224" s="208" t="s">
        <v>266</v>
      </c>
      <c r="H224" s="209">
        <v>27</v>
      </c>
      <c r="I224" s="210"/>
      <c r="J224" s="211">
        <f>ROUND(I224*H224,2)</f>
        <v>0</v>
      </c>
      <c r="K224" s="207" t="s">
        <v>130</v>
      </c>
      <c r="L224" s="45"/>
      <c r="M224" s="212" t="s">
        <v>19</v>
      </c>
      <c r="N224" s="213" t="s">
        <v>42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279</v>
      </c>
      <c r="AT224" s="216" t="s">
        <v>126</v>
      </c>
      <c r="AU224" s="216" t="s">
        <v>81</v>
      </c>
      <c r="AY224" s="18" t="s">
        <v>123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79</v>
      </c>
      <c r="BK224" s="217">
        <f>ROUND(I224*H224,2)</f>
        <v>0</v>
      </c>
      <c r="BL224" s="18" t="s">
        <v>279</v>
      </c>
      <c r="BM224" s="216" t="s">
        <v>1347</v>
      </c>
    </row>
    <row r="225" s="2" customFormat="1">
      <c r="A225" s="39"/>
      <c r="B225" s="40"/>
      <c r="C225" s="41"/>
      <c r="D225" s="218" t="s">
        <v>133</v>
      </c>
      <c r="E225" s="41"/>
      <c r="F225" s="219" t="s">
        <v>1348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133</v>
      </c>
      <c r="AU225" s="18" t="s">
        <v>81</v>
      </c>
    </row>
    <row r="226" s="2" customFormat="1" ht="16.5" customHeight="1">
      <c r="A226" s="39"/>
      <c r="B226" s="40"/>
      <c r="C226" s="205" t="s">
        <v>509</v>
      </c>
      <c r="D226" s="205" t="s">
        <v>126</v>
      </c>
      <c r="E226" s="206" t="s">
        <v>1349</v>
      </c>
      <c r="F226" s="207" t="s">
        <v>1350</v>
      </c>
      <c r="G226" s="208" t="s">
        <v>266</v>
      </c>
      <c r="H226" s="209">
        <v>12</v>
      </c>
      <c r="I226" s="210"/>
      <c r="J226" s="211">
        <f>ROUND(I226*H226,2)</f>
        <v>0</v>
      </c>
      <c r="K226" s="207" t="s">
        <v>130</v>
      </c>
      <c r="L226" s="45"/>
      <c r="M226" s="212" t="s">
        <v>19</v>
      </c>
      <c r="N226" s="213" t="s">
        <v>42</v>
      </c>
      <c r="O226" s="85"/>
      <c r="P226" s="214">
        <f>O226*H226</f>
        <v>0</v>
      </c>
      <c r="Q226" s="214">
        <v>0.00017000000000000001</v>
      </c>
      <c r="R226" s="214">
        <f>Q226*H226</f>
        <v>0.0020400000000000001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279</v>
      </c>
      <c r="AT226" s="216" t="s">
        <v>126</v>
      </c>
      <c r="AU226" s="216" t="s">
        <v>81</v>
      </c>
      <c r="AY226" s="18" t="s">
        <v>123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79</v>
      </c>
      <c r="BK226" s="217">
        <f>ROUND(I226*H226,2)</f>
        <v>0</v>
      </c>
      <c r="BL226" s="18" t="s">
        <v>279</v>
      </c>
      <c r="BM226" s="216" t="s">
        <v>1351</v>
      </c>
    </row>
    <row r="227" s="2" customFormat="1">
      <c r="A227" s="39"/>
      <c r="B227" s="40"/>
      <c r="C227" s="41"/>
      <c r="D227" s="218" t="s">
        <v>133</v>
      </c>
      <c r="E227" s="41"/>
      <c r="F227" s="219" t="s">
        <v>1352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133</v>
      </c>
      <c r="AU227" s="18" t="s">
        <v>81</v>
      </c>
    </row>
    <row r="228" s="2" customFormat="1" ht="16.5" customHeight="1">
      <c r="A228" s="39"/>
      <c r="B228" s="40"/>
      <c r="C228" s="205" t="s">
        <v>514</v>
      </c>
      <c r="D228" s="205" t="s">
        <v>126</v>
      </c>
      <c r="E228" s="206" t="s">
        <v>1353</v>
      </c>
      <c r="F228" s="207" t="s">
        <v>1354</v>
      </c>
      <c r="G228" s="208" t="s">
        <v>1355</v>
      </c>
      <c r="H228" s="209">
        <v>1</v>
      </c>
      <c r="I228" s="210"/>
      <c r="J228" s="211">
        <f>ROUND(I228*H228,2)</f>
        <v>0</v>
      </c>
      <c r="K228" s="207" t="s">
        <v>130</v>
      </c>
      <c r="L228" s="45"/>
      <c r="M228" s="212" t="s">
        <v>19</v>
      </c>
      <c r="N228" s="213" t="s">
        <v>42</v>
      </c>
      <c r="O228" s="85"/>
      <c r="P228" s="214">
        <f>O228*H228</f>
        <v>0</v>
      </c>
      <c r="Q228" s="214">
        <v>0.00021000000000000001</v>
      </c>
      <c r="R228" s="214">
        <f>Q228*H228</f>
        <v>0.00021000000000000001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279</v>
      </c>
      <c r="AT228" s="216" t="s">
        <v>126</v>
      </c>
      <c r="AU228" s="216" t="s">
        <v>81</v>
      </c>
      <c r="AY228" s="18" t="s">
        <v>123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79</v>
      </c>
      <c r="BK228" s="217">
        <f>ROUND(I228*H228,2)</f>
        <v>0</v>
      </c>
      <c r="BL228" s="18" t="s">
        <v>279</v>
      </c>
      <c r="BM228" s="216" t="s">
        <v>1356</v>
      </c>
    </row>
    <row r="229" s="2" customFormat="1">
      <c r="A229" s="39"/>
      <c r="B229" s="40"/>
      <c r="C229" s="41"/>
      <c r="D229" s="218" t="s">
        <v>133</v>
      </c>
      <c r="E229" s="41"/>
      <c r="F229" s="219" t="s">
        <v>1357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133</v>
      </c>
      <c r="AU229" s="18" t="s">
        <v>81</v>
      </c>
    </row>
    <row r="230" s="2" customFormat="1" ht="24.15" customHeight="1">
      <c r="A230" s="39"/>
      <c r="B230" s="40"/>
      <c r="C230" s="205" t="s">
        <v>520</v>
      </c>
      <c r="D230" s="205" t="s">
        <v>126</v>
      </c>
      <c r="E230" s="206" t="s">
        <v>1358</v>
      </c>
      <c r="F230" s="207" t="s">
        <v>1359</v>
      </c>
      <c r="G230" s="208" t="s">
        <v>266</v>
      </c>
      <c r="H230" s="209">
        <v>1</v>
      </c>
      <c r="I230" s="210"/>
      <c r="J230" s="211">
        <f>ROUND(I230*H230,2)</f>
        <v>0</v>
      </c>
      <c r="K230" s="207" t="s">
        <v>130</v>
      </c>
      <c r="L230" s="45"/>
      <c r="M230" s="212" t="s">
        <v>19</v>
      </c>
      <c r="N230" s="213" t="s">
        <v>42</v>
      </c>
      <c r="O230" s="85"/>
      <c r="P230" s="214">
        <f>O230*H230</f>
        <v>0</v>
      </c>
      <c r="Q230" s="214">
        <v>0.00018000000000000001</v>
      </c>
      <c r="R230" s="214">
        <f>Q230*H230</f>
        <v>0.00018000000000000001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279</v>
      </c>
      <c r="AT230" s="216" t="s">
        <v>126</v>
      </c>
      <c r="AU230" s="216" t="s">
        <v>81</v>
      </c>
      <c r="AY230" s="18" t="s">
        <v>123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79</v>
      </c>
      <c r="BK230" s="217">
        <f>ROUND(I230*H230,2)</f>
        <v>0</v>
      </c>
      <c r="BL230" s="18" t="s">
        <v>279</v>
      </c>
      <c r="BM230" s="216" t="s">
        <v>1360</v>
      </c>
    </row>
    <row r="231" s="2" customFormat="1">
      <c r="A231" s="39"/>
      <c r="B231" s="40"/>
      <c r="C231" s="41"/>
      <c r="D231" s="218" t="s">
        <v>133</v>
      </c>
      <c r="E231" s="41"/>
      <c r="F231" s="219" t="s">
        <v>1361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133</v>
      </c>
      <c r="AU231" s="18" t="s">
        <v>81</v>
      </c>
    </row>
    <row r="232" s="2" customFormat="1" ht="16.5" customHeight="1">
      <c r="A232" s="39"/>
      <c r="B232" s="40"/>
      <c r="C232" s="205" t="s">
        <v>525</v>
      </c>
      <c r="D232" s="205" t="s">
        <v>126</v>
      </c>
      <c r="E232" s="206" t="s">
        <v>1362</v>
      </c>
      <c r="F232" s="207" t="s">
        <v>1363</v>
      </c>
      <c r="G232" s="208" t="s">
        <v>266</v>
      </c>
      <c r="H232" s="209">
        <v>1</v>
      </c>
      <c r="I232" s="210"/>
      <c r="J232" s="211">
        <f>ROUND(I232*H232,2)</f>
        <v>0</v>
      </c>
      <c r="K232" s="207" t="s">
        <v>130</v>
      </c>
      <c r="L232" s="45"/>
      <c r="M232" s="212" t="s">
        <v>19</v>
      </c>
      <c r="N232" s="213" t="s">
        <v>42</v>
      </c>
      <c r="O232" s="85"/>
      <c r="P232" s="214">
        <f>O232*H232</f>
        <v>0</v>
      </c>
      <c r="Q232" s="214">
        <v>0.00022000000000000001</v>
      </c>
      <c r="R232" s="214">
        <f>Q232*H232</f>
        <v>0.00022000000000000001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279</v>
      </c>
      <c r="AT232" s="216" t="s">
        <v>126</v>
      </c>
      <c r="AU232" s="216" t="s">
        <v>81</v>
      </c>
      <c r="AY232" s="18" t="s">
        <v>123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79</v>
      </c>
      <c r="BK232" s="217">
        <f>ROUND(I232*H232,2)</f>
        <v>0</v>
      </c>
      <c r="BL232" s="18" t="s">
        <v>279</v>
      </c>
      <c r="BM232" s="216" t="s">
        <v>1364</v>
      </c>
    </row>
    <row r="233" s="2" customFormat="1">
      <c r="A233" s="39"/>
      <c r="B233" s="40"/>
      <c r="C233" s="41"/>
      <c r="D233" s="218" t="s">
        <v>133</v>
      </c>
      <c r="E233" s="41"/>
      <c r="F233" s="219" t="s">
        <v>1365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133</v>
      </c>
      <c r="AU233" s="18" t="s">
        <v>81</v>
      </c>
    </row>
    <row r="234" s="2" customFormat="1" ht="16.5" customHeight="1">
      <c r="A234" s="39"/>
      <c r="B234" s="40"/>
      <c r="C234" s="205" t="s">
        <v>531</v>
      </c>
      <c r="D234" s="205" t="s">
        <v>126</v>
      </c>
      <c r="E234" s="206" t="s">
        <v>1366</v>
      </c>
      <c r="F234" s="207" t="s">
        <v>1367</v>
      </c>
      <c r="G234" s="208" t="s">
        <v>266</v>
      </c>
      <c r="H234" s="209">
        <v>1</v>
      </c>
      <c r="I234" s="210"/>
      <c r="J234" s="211">
        <f>ROUND(I234*H234,2)</f>
        <v>0</v>
      </c>
      <c r="K234" s="207" t="s">
        <v>130</v>
      </c>
      <c r="L234" s="45"/>
      <c r="M234" s="212" t="s">
        <v>19</v>
      </c>
      <c r="N234" s="213" t="s">
        <v>42</v>
      </c>
      <c r="O234" s="85"/>
      <c r="P234" s="214">
        <f>O234*H234</f>
        <v>0</v>
      </c>
      <c r="Q234" s="214">
        <v>0.00097000000000000005</v>
      </c>
      <c r="R234" s="214">
        <f>Q234*H234</f>
        <v>0.00097000000000000005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279</v>
      </c>
      <c r="AT234" s="216" t="s">
        <v>126</v>
      </c>
      <c r="AU234" s="216" t="s">
        <v>81</v>
      </c>
      <c r="AY234" s="18" t="s">
        <v>123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79</v>
      </c>
      <c r="BK234" s="217">
        <f>ROUND(I234*H234,2)</f>
        <v>0</v>
      </c>
      <c r="BL234" s="18" t="s">
        <v>279</v>
      </c>
      <c r="BM234" s="216" t="s">
        <v>1368</v>
      </c>
    </row>
    <row r="235" s="2" customFormat="1">
      <c r="A235" s="39"/>
      <c r="B235" s="40"/>
      <c r="C235" s="41"/>
      <c r="D235" s="218" t="s">
        <v>133</v>
      </c>
      <c r="E235" s="41"/>
      <c r="F235" s="219" t="s">
        <v>1369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133</v>
      </c>
      <c r="AU235" s="18" t="s">
        <v>81</v>
      </c>
    </row>
    <row r="236" s="2" customFormat="1" ht="24.15" customHeight="1">
      <c r="A236" s="39"/>
      <c r="B236" s="40"/>
      <c r="C236" s="205" t="s">
        <v>537</v>
      </c>
      <c r="D236" s="205" t="s">
        <v>126</v>
      </c>
      <c r="E236" s="206" t="s">
        <v>1370</v>
      </c>
      <c r="F236" s="207" t="s">
        <v>1371</v>
      </c>
      <c r="G236" s="208" t="s">
        <v>298</v>
      </c>
      <c r="H236" s="209">
        <v>44.5</v>
      </c>
      <c r="I236" s="210"/>
      <c r="J236" s="211">
        <f>ROUND(I236*H236,2)</f>
        <v>0</v>
      </c>
      <c r="K236" s="207" t="s">
        <v>130</v>
      </c>
      <c r="L236" s="45"/>
      <c r="M236" s="212" t="s">
        <v>19</v>
      </c>
      <c r="N236" s="213" t="s">
        <v>42</v>
      </c>
      <c r="O236" s="85"/>
      <c r="P236" s="214">
        <f>O236*H236</f>
        <v>0</v>
      </c>
      <c r="Q236" s="214">
        <v>0.00019000000000000001</v>
      </c>
      <c r="R236" s="214">
        <f>Q236*H236</f>
        <v>0.0084550000000000007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279</v>
      </c>
      <c r="AT236" s="216" t="s">
        <v>126</v>
      </c>
      <c r="AU236" s="216" t="s">
        <v>81</v>
      </c>
      <c r="AY236" s="18" t="s">
        <v>123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79</v>
      </c>
      <c r="BK236" s="217">
        <f>ROUND(I236*H236,2)</f>
        <v>0</v>
      </c>
      <c r="BL236" s="18" t="s">
        <v>279</v>
      </c>
      <c r="BM236" s="216" t="s">
        <v>1372</v>
      </c>
    </row>
    <row r="237" s="2" customFormat="1">
      <c r="A237" s="39"/>
      <c r="B237" s="40"/>
      <c r="C237" s="41"/>
      <c r="D237" s="218" t="s">
        <v>133</v>
      </c>
      <c r="E237" s="41"/>
      <c r="F237" s="219" t="s">
        <v>1373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133</v>
      </c>
      <c r="AU237" s="18" t="s">
        <v>81</v>
      </c>
    </row>
    <row r="238" s="13" customFormat="1">
      <c r="A238" s="13"/>
      <c r="B238" s="227"/>
      <c r="C238" s="228"/>
      <c r="D238" s="229" t="s">
        <v>203</v>
      </c>
      <c r="E238" s="230" t="s">
        <v>19</v>
      </c>
      <c r="F238" s="231" t="s">
        <v>1374</v>
      </c>
      <c r="G238" s="228"/>
      <c r="H238" s="232">
        <v>44.5</v>
      </c>
      <c r="I238" s="233"/>
      <c r="J238" s="228"/>
      <c r="K238" s="228"/>
      <c r="L238" s="234"/>
      <c r="M238" s="235"/>
      <c r="N238" s="236"/>
      <c r="O238" s="236"/>
      <c r="P238" s="236"/>
      <c r="Q238" s="236"/>
      <c r="R238" s="236"/>
      <c r="S238" s="236"/>
      <c r="T238" s="23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8" t="s">
        <v>203</v>
      </c>
      <c r="AU238" s="238" t="s">
        <v>81</v>
      </c>
      <c r="AV238" s="13" t="s">
        <v>81</v>
      </c>
      <c r="AW238" s="13" t="s">
        <v>33</v>
      </c>
      <c r="AX238" s="13" t="s">
        <v>79</v>
      </c>
      <c r="AY238" s="238" t="s">
        <v>123</v>
      </c>
    </row>
    <row r="239" s="2" customFormat="1" ht="21.75" customHeight="1">
      <c r="A239" s="39"/>
      <c r="B239" s="40"/>
      <c r="C239" s="205" t="s">
        <v>541</v>
      </c>
      <c r="D239" s="205" t="s">
        <v>126</v>
      </c>
      <c r="E239" s="206" t="s">
        <v>1375</v>
      </c>
      <c r="F239" s="207" t="s">
        <v>1376</v>
      </c>
      <c r="G239" s="208" t="s">
        <v>298</v>
      </c>
      <c r="H239" s="209">
        <v>44.5</v>
      </c>
      <c r="I239" s="210"/>
      <c r="J239" s="211">
        <f>ROUND(I239*H239,2)</f>
        <v>0</v>
      </c>
      <c r="K239" s="207" t="s">
        <v>130</v>
      </c>
      <c r="L239" s="45"/>
      <c r="M239" s="212" t="s">
        <v>19</v>
      </c>
      <c r="N239" s="213" t="s">
        <v>42</v>
      </c>
      <c r="O239" s="85"/>
      <c r="P239" s="214">
        <f>O239*H239</f>
        <v>0</v>
      </c>
      <c r="Q239" s="214">
        <v>1.0000000000000001E-05</v>
      </c>
      <c r="R239" s="214">
        <f>Q239*H239</f>
        <v>0.00044500000000000003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279</v>
      </c>
      <c r="AT239" s="216" t="s">
        <v>126</v>
      </c>
      <c r="AU239" s="216" t="s">
        <v>81</v>
      </c>
      <c r="AY239" s="18" t="s">
        <v>123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79</v>
      </c>
      <c r="BK239" s="217">
        <f>ROUND(I239*H239,2)</f>
        <v>0</v>
      </c>
      <c r="BL239" s="18" t="s">
        <v>279</v>
      </c>
      <c r="BM239" s="216" t="s">
        <v>1377</v>
      </c>
    </row>
    <row r="240" s="2" customFormat="1">
      <c r="A240" s="39"/>
      <c r="B240" s="40"/>
      <c r="C240" s="41"/>
      <c r="D240" s="218" t="s">
        <v>133</v>
      </c>
      <c r="E240" s="41"/>
      <c r="F240" s="219" t="s">
        <v>1378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133</v>
      </c>
      <c r="AU240" s="18" t="s">
        <v>81</v>
      </c>
    </row>
    <row r="241" s="2" customFormat="1" ht="24.15" customHeight="1">
      <c r="A241" s="39"/>
      <c r="B241" s="40"/>
      <c r="C241" s="205" t="s">
        <v>549</v>
      </c>
      <c r="D241" s="205" t="s">
        <v>126</v>
      </c>
      <c r="E241" s="206" t="s">
        <v>1379</v>
      </c>
      <c r="F241" s="207" t="s">
        <v>1380</v>
      </c>
      <c r="G241" s="208" t="s">
        <v>224</v>
      </c>
      <c r="H241" s="209">
        <v>0.092999999999999999</v>
      </c>
      <c r="I241" s="210"/>
      <c r="J241" s="211">
        <f>ROUND(I241*H241,2)</f>
        <v>0</v>
      </c>
      <c r="K241" s="207" t="s">
        <v>130</v>
      </c>
      <c r="L241" s="45"/>
      <c r="M241" s="212" t="s">
        <v>19</v>
      </c>
      <c r="N241" s="213" t="s">
        <v>42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279</v>
      </c>
      <c r="AT241" s="216" t="s">
        <v>126</v>
      </c>
      <c r="AU241" s="216" t="s">
        <v>81</v>
      </c>
      <c r="AY241" s="18" t="s">
        <v>123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79</v>
      </c>
      <c r="BK241" s="217">
        <f>ROUND(I241*H241,2)</f>
        <v>0</v>
      </c>
      <c r="BL241" s="18" t="s">
        <v>279</v>
      </c>
      <c r="BM241" s="216" t="s">
        <v>1381</v>
      </c>
    </row>
    <row r="242" s="2" customFormat="1">
      <c r="A242" s="39"/>
      <c r="B242" s="40"/>
      <c r="C242" s="41"/>
      <c r="D242" s="218" t="s">
        <v>133</v>
      </c>
      <c r="E242" s="41"/>
      <c r="F242" s="219" t="s">
        <v>1382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133</v>
      </c>
      <c r="AU242" s="18" t="s">
        <v>81</v>
      </c>
    </row>
    <row r="243" s="2" customFormat="1" ht="24.15" customHeight="1">
      <c r="A243" s="39"/>
      <c r="B243" s="40"/>
      <c r="C243" s="205" t="s">
        <v>554</v>
      </c>
      <c r="D243" s="205" t="s">
        <v>126</v>
      </c>
      <c r="E243" s="206" t="s">
        <v>1383</v>
      </c>
      <c r="F243" s="207" t="s">
        <v>1384</v>
      </c>
      <c r="G243" s="208" t="s">
        <v>224</v>
      </c>
      <c r="H243" s="209">
        <v>0.092999999999999999</v>
      </c>
      <c r="I243" s="210"/>
      <c r="J243" s="211">
        <f>ROUND(I243*H243,2)</f>
        <v>0</v>
      </c>
      <c r="K243" s="207" t="s">
        <v>130</v>
      </c>
      <c r="L243" s="45"/>
      <c r="M243" s="212" t="s">
        <v>19</v>
      </c>
      <c r="N243" s="213" t="s">
        <v>42</v>
      </c>
      <c r="O243" s="85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279</v>
      </c>
      <c r="AT243" s="216" t="s">
        <v>126</v>
      </c>
      <c r="AU243" s="216" t="s">
        <v>81</v>
      </c>
      <c r="AY243" s="18" t="s">
        <v>123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79</v>
      </c>
      <c r="BK243" s="217">
        <f>ROUND(I243*H243,2)</f>
        <v>0</v>
      </c>
      <c r="BL243" s="18" t="s">
        <v>279</v>
      </c>
      <c r="BM243" s="216" t="s">
        <v>1385</v>
      </c>
    </row>
    <row r="244" s="2" customFormat="1">
      <c r="A244" s="39"/>
      <c r="B244" s="40"/>
      <c r="C244" s="41"/>
      <c r="D244" s="218" t="s">
        <v>133</v>
      </c>
      <c r="E244" s="41"/>
      <c r="F244" s="219" t="s">
        <v>1386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133</v>
      </c>
      <c r="AU244" s="18" t="s">
        <v>81</v>
      </c>
    </row>
    <row r="245" s="12" customFormat="1" ht="22.8" customHeight="1">
      <c r="A245" s="12"/>
      <c r="B245" s="189"/>
      <c r="C245" s="190"/>
      <c r="D245" s="191" t="s">
        <v>70</v>
      </c>
      <c r="E245" s="203" t="s">
        <v>1387</v>
      </c>
      <c r="F245" s="203" t="s">
        <v>1388</v>
      </c>
      <c r="G245" s="190"/>
      <c r="H245" s="190"/>
      <c r="I245" s="193"/>
      <c r="J245" s="204">
        <f>BK245</f>
        <v>0</v>
      </c>
      <c r="K245" s="190"/>
      <c r="L245" s="195"/>
      <c r="M245" s="196"/>
      <c r="N245" s="197"/>
      <c r="O245" s="197"/>
      <c r="P245" s="198">
        <f>SUM(P246:P295)</f>
        <v>0</v>
      </c>
      <c r="Q245" s="197"/>
      <c r="R245" s="198">
        <f>SUM(R246:R295)</f>
        <v>0.22041</v>
      </c>
      <c r="S245" s="197"/>
      <c r="T245" s="199">
        <f>SUM(T246:T295)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0" t="s">
        <v>81</v>
      </c>
      <c r="AT245" s="201" t="s">
        <v>70</v>
      </c>
      <c r="AU245" s="201" t="s">
        <v>79</v>
      </c>
      <c r="AY245" s="200" t="s">
        <v>123</v>
      </c>
      <c r="BK245" s="202">
        <f>SUM(BK246:BK295)</f>
        <v>0</v>
      </c>
    </row>
    <row r="246" s="2" customFormat="1" ht="21.75" customHeight="1">
      <c r="A246" s="39"/>
      <c r="B246" s="40"/>
      <c r="C246" s="205" t="s">
        <v>559</v>
      </c>
      <c r="D246" s="205" t="s">
        <v>126</v>
      </c>
      <c r="E246" s="206" t="s">
        <v>1389</v>
      </c>
      <c r="F246" s="207" t="s">
        <v>1390</v>
      </c>
      <c r="G246" s="208" t="s">
        <v>1355</v>
      </c>
      <c r="H246" s="209">
        <v>3</v>
      </c>
      <c r="I246" s="210"/>
      <c r="J246" s="211">
        <f>ROUND(I246*H246,2)</f>
        <v>0</v>
      </c>
      <c r="K246" s="207" t="s">
        <v>130</v>
      </c>
      <c r="L246" s="45"/>
      <c r="M246" s="212" t="s">
        <v>19</v>
      </c>
      <c r="N246" s="213" t="s">
        <v>42</v>
      </c>
      <c r="O246" s="85"/>
      <c r="P246" s="214">
        <f>O246*H246</f>
        <v>0</v>
      </c>
      <c r="Q246" s="214">
        <v>0.016969999999999999</v>
      </c>
      <c r="R246" s="214">
        <f>Q246*H246</f>
        <v>0.050909999999999997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279</v>
      </c>
      <c r="AT246" s="216" t="s">
        <v>126</v>
      </c>
      <c r="AU246" s="216" t="s">
        <v>81</v>
      </c>
      <c r="AY246" s="18" t="s">
        <v>123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79</v>
      </c>
      <c r="BK246" s="217">
        <f>ROUND(I246*H246,2)</f>
        <v>0</v>
      </c>
      <c r="BL246" s="18" t="s">
        <v>279</v>
      </c>
      <c r="BM246" s="216" t="s">
        <v>1391</v>
      </c>
    </row>
    <row r="247" s="2" customFormat="1">
      <c r="A247" s="39"/>
      <c r="B247" s="40"/>
      <c r="C247" s="41"/>
      <c r="D247" s="218" t="s">
        <v>133</v>
      </c>
      <c r="E247" s="41"/>
      <c r="F247" s="219" t="s">
        <v>1392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133</v>
      </c>
      <c r="AU247" s="18" t="s">
        <v>81</v>
      </c>
    </row>
    <row r="248" s="2" customFormat="1" ht="24.15" customHeight="1">
      <c r="A248" s="39"/>
      <c r="B248" s="40"/>
      <c r="C248" s="205" t="s">
        <v>565</v>
      </c>
      <c r="D248" s="205" t="s">
        <v>126</v>
      </c>
      <c r="E248" s="206" t="s">
        <v>1393</v>
      </c>
      <c r="F248" s="207" t="s">
        <v>1394</v>
      </c>
      <c r="G248" s="208" t="s">
        <v>1355</v>
      </c>
      <c r="H248" s="209">
        <v>3</v>
      </c>
      <c r="I248" s="210"/>
      <c r="J248" s="211">
        <f>ROUND(I248*H248,2)</f>
        <v>0</v>
      </c>
      <c r="K248" s="207" t="s">
        <v>130</v>
      </c>
      <c r="L248" s="45"/>
      <c r="M248" s="212" t="s">
        <v>19</v>
      </c>
      <c r="N248" s="213" t="s">
        <v>42</v>
      </c>
      <c r="O248" s="85"/>
      <c r="P248" s="214">
        <f>O248*H248</f>
        <v>0</v>
      </c>
      <c r="Q248" s="214">
        <v>0.02223</v>
      </c>
      <c r="R248" s="214">
        <f>Q248*H248</f>
        <v>0.066689999999999999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279</v>
      </c>
      <c r="AT248" s="216" t="s">
        <v>126</v>
      </c>
      <c r="AU248" s="216" t="s">
        <v>81</v>
      </c>
      <c r="AY248" s="18" t="s">
        <v>123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79</v>
      </c>
      <c r="BK248" s="217">
        <f>ROUND(I248*H248,2)</f>
        <v>0</v>
      </c>
      <c r="BL248" s="18" t="s">
        <v>279</v>
      </c>
      <c r="BM248" s="216" t="s">
        <v>1395</v>
      </c>
    </row>
    <row r="249" s="2" customFormat="1">
      <c r="A249" s="39"/>
      <c r="B249" s="40"/>
      <c r="C249" s="41"/>
      <c r="D249" s="218" t="s">
        <v>133</v>
      </c>
      <c r="E249" s="41"/>
      <c r="F249" s="219" t="s">
        <v>1396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133</v>
      </c>
      <c r="AU249" s="18" t="s">
        <v>81</v>
      </c>
    </row>
    <row r="250" s="2" customFormat="1" ht="16.5" customHeight="1">
      <c r="A250" s="39"/>
      <c r="B250" s="40"/>
      <c r="C250" s="205" t="s">
        <v>571</v>
      </c>
      <c r="D250" s="205" t="s">
        <v>126</v>
      </c>
      <c r="E250" s="206" t="s">
        <v>1397</v>
      </c>
      <c r="F250" s="207" t="s">
        <v>1398</v>
      </c>
      <c r="G250" s="208" t="s">
        <v>1355</v>
      </c>
      <c r="H250" s="209">
        <v>3</v>
      </c>
      <c r="I250" s="210"/>
      <c r="J250" s="211">
        <f>ROUND(I250*H250,2)</f>
        <v>0</v>
      </c>
      <c r="K250" s="207" t="s">
        <v>19</v>
      </c>
      <c r="L250" s="45"/>
      <c r="M250" s="212" t="s">
        <v>19</v>
      </c>
      <c r="N250" s="213" t="s">
        <v>42</v>
      </c>
      <c r="O250" s="85"/>
      <c r="P250" s="214">
        <f>O250*H250</f>
        <v>0</v>
      </c>
      <c r="Q250" s="214">
        <v>0.00051999999999999995</v>
      </c>
      <c r="R250" s="214">
        <f>Q250*H250</f>
        <v>0.0015599999999999998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279</v>
      </c>
      <c r="AT250" s="216" t="s">
        <v>126</v>
      </c>
      <c r="AU250" s="216" t="s">
        <v>81</v>
      </c>
      <c r="AY250" s="18" t="s">
        <v>123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79</v>
      </c>
      <c r="BK250" s="217">
        <f>ROUND(I250*H250,2)</f>
        <v>0</v>
      </c>
      <c r="BL250" s="18" t="s">
        <v>279</v>
      </c>
      <c r="BM250" s="216" t="s">
        <v>1399</v>
      </c>
    </row>
    <row r="251" s="2" customFormat="1" ht="16.5" customHeight="1">
      <c r="A251" s="39"/>
      <c r="B251" s="40"/>
      <c r="C251" s="205" t="s">
        <v>576</v>
      </c>
      <c r="D251" s="205" t="s">
        <v>126</v>
      </c>
      <c r="E251" s="206" t="s">
        <v>1400</v>
      </c>
      <c r="F251" s="207" t="s">
        <v>1401</v>
      </c>
      <c r="G251" s="208" t="s">
        <v>1355</v>
      </c>
      <c r="H251" s="209">
        <v>3</v>
      </c>
      <c r="I251" s="210"/>
      <c r="J251" s="211">
        <f>ROUND(I251*H251,2)</f>
        <v>0</v>
      </c>
      <c r="K251" s="207" t="s">
        <v>19</v>
      </c>
      <c r="L251" s="45"/>
      <c r="M251" s="212" t="s">
        <v>19</v>
      </c>
      <c r="N251" s="213" t="s">
        <v>42</v>
      </c>
      <c r="O251" s="85"/>
      <c r="P251" s="214">
        <f>O251*H251</f>
        <v>0</v>
      </c>
      <c r="Q251" s="214">
        <v>0.00051999999999999995</v>
      </c>
      <c r="R251" s="214">
        <f>Q251*H251</f>
        <v>0.0015599999999999998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279</v>
      </c>
      <c r="AT251" s="216" t="s">
        <v>126</v>
      </c>
      <c r="AU251" s="216" t="s">
        <v>81</v>
      </c>
      <c r="AY251" s="18" t="s">
        <v>123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79</v>
      </c>
      <c r="BK251" s="217">
        <f>ROUND(I251*H251,2)</f>
        <v>0</v>
      </c>
      <c r="BL251" s="18" t="s">
        <v>279</v>
      </c>
      <c r="BM251" s="216" t="s">
        <v>1402</v>
      </c>
    </row>
    <row r="252" s="2" customFormat="1" ht="16.5" customHeight="1">
      <c r="A252" s="39"/>
      <c r="B252" s="40"/>
      <c r="C252" s="205" t="s">
        <v>584</v>
      </c>
      <c r="D252" s="205" t="s">
        <v>126</v>
      </c>
      <c r="E252" s="206" t="s">
        <v>1403</v>
      </c>
      <c r="F252" s="207" t="s">
        <v>1404</v>
      </c>
      <c r="G252" s="208" t="s">
        <v>1355</v>
      </c>
      <c r="H252" s="209">
        <v>3</v>
      </c>
      <c r="I252" s="210"/>
      <c r="J252" s="211">
        <f>ROUND(I252*H252,2)</f>
        <v>0</v>
      </c>
      <c r="K252" s="207" t="s">
        <v>130</v>
      </c>
      <c r="L252" s="45"/>
      <c r="M252" s="212" t="s">
        <v>19</v>
      </c>
      <c r="N252" s="213" t="s">
        <v>42</v>
      </c>
      <c r="O252" s="85"/>
      <c r="P252" s="214">
        <f>O252*H252</f>
        <v>0</v>
      </c>
      <c r="Q252" s="214">
        <v>0.00051999999999999995</v>
      </c>
      <c r="R252" s="214">
        <f>Q252*H252</f>
        <v>0.0015599999999999998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279</v>
      </c>
      <c r="AT252" s="216" t="s">
        <v>126</v>
      </c>
      <c r="AU252" s="216" t="s">
        <v>81</v>
      </c>
      <c r="AY252" s="18" t="s">
        <v>123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79</v>
      </c>
      <c r="BK252" s="217">
        <f>ROUND(I252*H252,2)</f>
        <v>0</v>
      </c>
      <c r="BL252" s="18" t="s">
        <v>279</v>
      </c>
      <c r="BM252" s="216" t="s">
        <v>1405</v>
      </c>
    </row>
    <row r="253" s="2" customFormat="1">
      <c r="A253" s="39"/>
      <c r="B253" s="40"/>
      <c r="C253" s="41"/>
      <c r="D253" s="218" t="s">
        <v>133</v>
      </c>
      <c r="E253" s="41"/>
      <c r="F253" s="219" t="s">
        <v>1406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133</v>
      </c>
      <c r="AU253" s="18" t="s">
        <v>81</v>
      </c>
    </row>
    <row r="254" s="2" customFormat="1" ht="16.5" customHeight="1">
      <c r="A254" s="39"/>
      <c r="B254" s="40"/>
      <c r="C254" s="205" t="s">
        <v>593</v>
      </c>
      <c r="D254" s="205" t="s">
        <v>126</v>
      </c>
      <c r="E254" s="206" t="s">
        <v>1407</v>
      </c>
      <c r="F254" s="207" t="s">
        <v>1408</v>
      </c>
      <c r="G254" s="208" t="s">
        <v>1355</v>
      </c>
      <c r="H254" s="209">
        <v>3</v>
      </c>
      <c r="I254" s="210"/>
      <c r="J254" s="211">
        <f>ROUND(I254*H254,2)</f>
        <v>0</v>
      </c>
      <c r="K254" s="207" t="s">
        <v>130</v>
      </c>
      <c r="L254" s="45"/>
      <c r="M254" s="212" t="s">
        <v>19</v>
      </c>
      <c r="N254" s="213" t="s">
        <v>42</v>
      </c>
      <c r="O254" s="85"/>
      <c r="P254" s="214">
        <f>O254*H254</f>
        <v>0</v>
      </c>
      <c r="Q254" s="214">
        <v>0.00051999999999999995</v>
      </c>
      <c r="R254" s="214">
        <f>Q254*H254</f>
        <v>0.0015599999999999998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279</v>
      </c>
      <c r="AT254" s="216" t="s">
        <v>126</v>
      </c>
      <c r="AU254" s="216" t="s">
        <v>81</v>
      </c>
      <c r="AY254" s="18" t="s">
        <v>123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79</v>
      </c>
      <c r="BK254" s="217">
        <f>ROUND(I254*H254,2)</f>
        <v>0</v>
      </c>
      <c r="BL254" s="18" t="s">
        <v>279</v>
      </c>
      <c r="BM254" s="216" t="s">
        <v>1409</v>
      </c>
    </row>
    <row r="255" s="2" customFormat="1">
      <c r="A255" s="39"/>
      <c r="B255" s="40"/>
      <c r="C255" s="41"/>
      <c r="D255" s="218" t="s">
        <v>133</v>
      </c>
      <c r="E255" s="41"/>
      <c r="F255" s="219" t="s">
        <v>1410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133</v>
      </c>
      <c r="AU255" s="18" t="s">
        <v>81</v>
      </c>
    </row>
    <row r="256" s="2" customFormat="1" ht="24.15" customHeight="1">
      <c r="A256" s="39"/>
      <c r="B256" s="40"/>
      <c r="C256" s="205" t="s">
        <v>599</v>
      </c>
      <c r="D256" s="205" t="s">
        <v>126</v>
      </c>
      <c r="E256" s="206" t="s">
        <v>1411</v>
      </c>
      <c r="F256" s="207" t="s">
        <v>1412</v>
      </c>
      <c r="G256" s="208" t="s">
        <v>1355</v>
      </c>
      <c r="H256" s="209">
        <v>1</v>
      </c>
      <c r="I256" s="210"/>
      <c r="J256" s="211">
        <f>ROUND(I256*H256,2)</f>
        <v>0</v>
      </c>
      <c r="K256" s="207" t="s">
        <v>130</v>
      </c>
      <c r="L256" s="45"/>
      <c r="M256" s="212" t="s">
        <v>19</v>
      </c>
      <c r="N256" s="213" t="s">
        <v>42</v>
      </c>
      <c r="O256" s="85"/>
      <c r="P256" s="214">
        <f>O256*H256</f>
        <v>0</v>
      </c>
      <c r="Q256" s="214">
        <v>0.0049300000000000004</v>
      </c>
      <c r="R256" s="214">
        <f>Q256*H256</f>
        <v>0.0049300000000000004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279</v>
      </c>
      <c r="AT256" s="216" t="s">
        <v>126</v>
      </c>
      <c r="AU256" s="216" t="s">
        <v>81</v>
      </c>
      <c r="AY256" s="18" t="s">
        <v>123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79</v>
      </c>
      <c r="BK256" s="217">
        <f>ROUND(I256*H256,2)</f>
        <v>0</v>
      </c>
      <c r="BL256" s="18" t="s">
        <v>279</v>
      </c>
      <c r="BM256" s="216" t="s">
        <v>1413</v>
      </c>
    </row>
    <row r="257" s="2" customFormat="1">
      <c r="A257" s="39"/>
      <c r="B257" s="40"/>
      <c r="C257" s="41"/>
      <c r="D257" s="218" t="s">
        <v>133</v>
      </c>
      <c r="E257" s="41"/>
      <c r="F257" s="219" t="s">
        <v>1414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133</v>
      </c>
      <c r="AU257" s="18" t="s">
        <v>81</v>
      </c>
    </row>
    <row r="258" s="2" customFormat="1" ht="21.75" customHeight="1">
      <c r="A258" s="39"/>
      <c r="B258" s="40"/>
      <c r="C258" s="205" t="s">
        <v>604</v>
      </c>
      <c r="D258" s="205" t="s">
        <v>126</v>
      </c>
      <c r="E258" s="206" t="s">
        <v>1415</v>
      </c>
      <c r="F258" s="207" t="s">
        <v>1416</v>
      </c>
      <c r="G258" s="208" t="s">
        <v>1355</v>
      </c>
      <c r="H258" s="209">
        <v>1</v>
      </c>
      <c r="I258" s="210"/>
      <c r="J258" s="211">
        <f>ROUND(I258*H258,2)</f>
        <v>0</v>
      </c>
      <c r="K258" s="207" t="s">
        <v>130</v>
      </c>
      <c r="L258" s="45"/>
      <c r="M258" s="212" t="s">
        <v>19</v>
      </c>
      <c r="N258" s="213" t="s">
        <v>42</v>
      </c>
      <c r="O258" s="85"/>
      <c r="P258" s="214">
        <f>O258*H258</f>
        <v>0</v>
      </c>
      <c r="Q258" s="214">
        <v>0.014749999999999999</v>
      </c>
      <c r="R258" s="214">
        <f>Q258*H258</f>
        <v>0.014749999999999999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279</v>
      </c>
      <c r="AT258" s="216" t="s">
        <v>126</v>
      </c>
      <c r="AU258" s="216" t="s">
        <v>81</v>
      </c>
      <c r="AY258" s="18" t="s">
        <v>123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79</v>
      </c>
      <c r="BK258" s="217">
        <f>ROUND(I258*H258,2)</f>
        <v>0</v>
      </c>
      <c r="BL258" s="18" t="s">
        <v>279</v>
      </c>
      <c r="BM258" s="216" t="s">
        <v>1417</v>
      </c>
    </row>
    <row r="259" s="2" customFormat="1">
      <c r="A259" s="39"/>
      <c r="B259" s="40"/>
      <c r="C259" s="41"/>
      <c r="D259" s="218" t="s">
        <v>133</v>
      </c>
      <c r="E259" s="41"/>
      <c r="F259" s="219" t="s">
        <v>1418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133</v>
      </c>
      <c r="AU259" s="18" t="s">
        <v>81</v>
      </c>
    </row>
    <row r="260" s="2" customFormat="1" ht="16.5" customHeight="1">
      <c r="A260" s="39"/>
      <c r="B260" s="40"/>
      <c r="C260" s="205" t="s">
        <v>610</v>
      </c>
      <c r="D260" s="205" t="s">
        <v>126</v>
      </c>
      <c r="E260" s="206" t="s">
        <v>1419</v>
      </c>
      <c r="F260" s="207" t="s">
        <v>1420</v>
      </c>
      <c r="G260" s="208" t="s">
        <v>266</v>
      </c>
      <c r="H260" s="209">
        <v>2</v>
      </c>
      <c r="I260" s="210"/>
      <c r="J260" s="211">
        <f>ROUND(I260*H260,2)</f>
        <v>0</v>
      </c>
      <c r="K260" s="207" t="s">
        <v>19</v>
      </c>
      <c r="L260" s="45"/>
      <c r="M260" s="212" t="s">
        <v>19</v>
      </c>
      <c r="N260" s="213" t="s">
        <v>42</v>
      </c>
      <c r="O260" s="85"/>
      <c r="P260" s="214">
        <f>O260*H260</f>
        <v>0</v>
      </c>
      <c r="Q260" s="214">
        <v>0.010659999999999999</v>
      </c>
      <c r="R260" s="214">
        <f>Q260*H260</f>
        <v>0.021319999999999999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279</v>
      </c>
      <c r="AT260" s="216" t="s">
        <v>126</v>
      </c>
      <c r="AU260" s="216" t="s">
        <v>81</v>
      </c>
      <c r="AY260" s="18" t="s">
        <v>123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79</v>
      </c>
      <c r="BK260" s="217">
        <f>ROUND(I260*H260,2)</f>
        <v>0</v>
      </c>
      <c r="BL260" s="18" t="s">
        <v>279</v>
      </c>
      <c r="BM260" s="216" t="s">
        <v>1421</v>
      </c>
    </row>
    <row r="261" s="2" customFormat="1">
      <c r="A261" s="39"/>
      <c r="B261" s="40"/>
      <c r="C261" s="41"/>
      <c r="D261" s="229" t="s">
        <v>341</v>
      </c>
      <c r="E261" s="41"/>
      <c r="F261" s="260" t="s">
        <v>1422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341</v>
      </c>
      <c r="AU261" s="18" t="s">
        <v>81</v>
      </c>
    </row>
    <row r="262" s="2" customFormat="1" ht="16.5" customHeight="1">
      <c r="A262" s="39"/>
      <c r="B262" s="40"/>
      <c r="C262" s="205" t="s">
        <v>613</v>
      </c>
      <c r="D262" s="205" t="s">
        <v>126</v>
      </c>
      <c r="E262" s="206" t="s">
        <v>1423</v>
      </c>
      <c r="F262" s="207" t="s">
        <v>1424</v>
      </c>
      <c r="G262" s="208" t="s">
        <v>266</v>
      </c>
      <c r="H262" s="209">
        <v>3</v>
      </c>
      <c r="I262" s="210"/>
      <c r="J262" s="211">
        <f>ROUND(I262*H262,2)</f>
        <v>0</v>
      </c>
      <c r="K262" s="207" t="s">
        <v>19</v>
      </c>
      <c r="L262" s="45"/>
      <c r="M262" s="212" t="s">
        <v>19</v>
      </c>
      <c r="N262" s="213" t="s">
        <v>42</v>
      </c>
      <c r="O262" s="85"/>
      <c r="P262" s="214">
        <f>O262*H262</f>
        <v>0</v>
      </c>
      <c r="Q262" s="214">
        <v>0.010659999999999999</v>
      </c>
      <c r="R262" s="214">
        <f>Q262*H262</f>
        <v>0.031979999999999995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279</v>
      </c>
      <c r="AT262" s="216" t="s">
        <v>126</v>
      </c>
      <c r="AU262" s="216" t="s">
        <v>81</v>
      </c>
      <c r="AY262" s="18" t="s">
        <v>123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79</v>
      </c>
      <c r="BK262" s="217">
        <f>ROUND(I262*H262,2)</f>
        <v>0</v>
      </c>
      <c r="BL262" s="18" t="s">
        <v>279</v>
      </c>
      <c r="BM262" s="216" t="s">
        <v>1425</v>
      </c>
    </row>
    <row r="263" s="2" customFormat="1">
      <c r="A263" s="39"/>
      <c r="B263" s="40"/>
      <c r="C263" s="41"/>
      <c r="D263" s="229" t="s">
        <v>341</v>
      </c>
      <c r="E263" s="41"/>
      <c r="F263" s="260" t="s">
        <v>1426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341</v>
      </c>
      <c r="AU263" s="18" t="s">
        <v>81</v>
      </c>
    </row>
    <row r="264" s="2" customFormat="1" ht="16.5" customHeight="1">
      <c r="A264" s="39"/>
      <c r="B264" s="40"/>
      <c r="C264" s="205" t="s">
        <v>618</v>
      </c>
      <c r="D264" s="205" t="s">
        <v>126</v>
      </c>
      <c r="E264" s="206" t="s">
        <v>1427</v>
      </c>
      <c r="F264" s="207" t="s">
        <v>1428</v>
      </c>
      <c r="G264" s="208" t="s">
        <v>266</v>
      </c>
      <c r="H264" s="209">
        <v>5</v>
      </c>
      <c r="I264" s="210"/>
      <c r="J264" s="211">
        <f>ROUND(I264*H264,2)</f>
        <v>0</v>
      </c>
      <c r="K264" s="207" t="s">
        <v>130</v>
      </c>
      <c r="L264" s="45"/>
      <c r="M264" s="212" t="s">
        <v>19</v>
      </c>
      <c r="N264" s="213" t="s">
        <v>42</v>
      </c>
      <c r="O264" s="85"/>
      <c r="P264" s="214">
        <f>O264*H264</f>
        <v>0</v>
      </c>
      <c r="Q264" s="214">
        <v>0.00029999999999999997</v>
      </c>
      <c r="R264" s="214">
        <f>Q264*H264</f>
        <v>0.0014999999999999998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279</v>
      </c>
      <c r="AT264" s="216" t="s">
        <v>126</v>
      </c>
      <c r="AU264" s="216" t="s">
        <v>81</v>
      </c>
      <c r="AY264" s="18" t="s">
        <v>123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79</v>
      </c>
      <c r="BK264" s="217">
        <f>ROUND(I264*H264,2)</f>
        <v>0</v>
      </c>
      <c r="BL264" s="18" t="s">
        <v>279</v>
      </c>
      <c r="BM264" s="216" t="s">
        <v>1429</v>
      </c>
    </row>
    <row r="265" s="2" customFormat="1">
      <c r="A265" s="39"/>
      <c r="B265" s="40"/>
      <c r="C265" s="41"/>
      <c r="D265" s="218" t="s">
        <v>133</v>
      </c>
      <c r="E265" s="41"/>
      <c r="F265" s="219" t="s">
        <v>1430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133</v>
      </c>
      <c r="AU265" s="18" t="s">
        <v>81</v>
      </c>
    </row>
    <row r="266" s="2" customFormat="1" ht="21.75" customHeight="1">
      <c r="A266" s="39"/>
      <c r="B266" s="40"/>
      <c r="C266" s="205" t="s">
        <v>623</v>
      </c>
      <c r="D266" s="205" t="s">
        <v>126</v>
      </c>
      <c r="E266" s="206" t="s">
        <v>1431</v>
      </c>
      <c r="F266" s="207" t="s">
        <v>1432</v>
      </c>
      <c r="G266" s="208" t="s">
        <v>1355</v>
      </c>
      <c r="H266" s="209">
        <v>5</v>
      </c>
      <c r="I266" s="210"/>
      <c r="J266" s="211">
        <f>ROUND(I266*H266,2)</f>
        <v>0</v>
      </c>
      <c r="K266" s="207" t="s">
        <v>130</v>
      </c>
      <c r="L266" s="45"/>
      <c r="M266" s="212" t="s">
        <v>19</v>
      </c>
      <c r="N266" s="213" t="s">
        <v>42</v>
      </c>
      <c r="O266" s="85"/>
      <c r="P266" s="214">
        <f>O266*H266</f>
        <v>0</v>
      </c>
      <c r="Q266" s="214">
        <v>0.00095</v>
      </c>
      <c r="R266" s="214">
        <f>Q266*H266</f>
        <v>0.0047499999999999999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279</v>
      </c>
      <c r="AT266" s="216" t="s">
        <v>126</v>
      </c>
      <c r="AU266" s="216" t="s">
        <v>81</v>
      </c>
      <c r="AY266" s="18" t="s">
        <v>123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79</v>
      </c>
      <c r="BK266" s="217">
        <f>ROUND(I266*H266,2)</f>
        <v>0</v>
      </c>
      <c r="BL266" s="18" t="s">
        <v>279</v>
      </c>
      <c r="BM266" s="216" t="s">
        <v>1433</v>
      </c>
    </row>
    <row r="267" s="2" customFormat="1">
      <c r="A267" s="39"/>
      <c r="B267" s="40"/>
      <c r="C267" s="41"/>
      <c r="D267" s="218" t="s">
        <v>133</v>
      </c>
      <c r="E267" s="41"/>
      <c r="F267" s="219" t="s">
        <v>1434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133</v>
      </c>
      <c r="AU267" s="18" t="s">
        <v>81</v>
      </c>
    </row>
    <row r="268" s="2" customFormat="1" ht="16.5" customHeight="1">
      <c r="A268" s="39"/>
      <c r="B268" s="40"/>
      <c r="C268" s="205" t="s">
        <v>628</v>
      </c>
      <c r="D268" s="205" t="s">
        <v>126</v>
      </c>
      <c r="E268" s="206" t="s">
        <v>1435</v>
      </c>
      <c r="F268" s="207" t="s">
        <v>1436</v>
      </c>
      <c r="G268" s="208" t="s">
        <v>1355</v>
      </c>
      <c r="H268" s="209">
        <v>1</v>
      </c>
      <c r="I268" s="210"/>
      <c r="J268" s="211">
        <f>ROUND(I268*H268,2)</f>
        <v>0</v>
      </c>
      <c r="K268" s="207" t="s">
        <v>130</v>
      </c>
      <c r="L268" s="45"/>
      <c r="M268" s="212" t="s">
        <v>19</v>
      </c>
      <c r="N268" s="213" t="s">
        <v>42</v>
      </c>
      <c r="O268" s="85"/>
      <c r="P268" s="214">
        <f>O268*H268</f>
        <v>0</v>
      </c>
      <c r="Q268" s="214">
        <v>0.00012999999999999999</v>
      </c>
      <c r="R268" s="214">
        <f>Q268*H268</f>
        <v>0.00012999999999999999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279</v>
      </c>
      <c r="AT268" s="216" t="s">
        <v>126</v>
      </c>
      <c r="AU268" s="216" t="s">
        <v>81</v>
      </c>
      <c r="AY268" s="18" t="s">
        <v>123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79</v>
      </c>
      <c r="BK268" s="217">
        <f>ROUND(I268*H268,2)</f>
        <v>0</v>
      </c>
      <c r="BL268" s="18" t="s">
        <v>279</v>
      </c>
      <c r="BM268" s="216" t="s">
        <v>1437</v>
      </c>
    </row>
    <row r="269" s="2" customFormat="1">
      <c r="A269" s="39"/>
      <c r="B269" s="40"/>
      <c r="C269" s="41"/>
      <c r="D269" s="218" t="s">
        <v>133</v>
      </c>
      <c r="E269" s="41"/>
      <c r="F269" s="219" t="s">
        <v>1438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133</v>
      </c>
      <c r="AU269" s="18" t="s">
        <v>81</v>
      </c>
    </row>
    <row r="270" s="2" customFormat="1" ht="16.5" customHeight="1">
      <c r="A270" s="39"/>
      <c r="B270" s="40"/>
      <c r="C270" s="250" t="s">
        <v>631</v>
      </c>
      <c r="D270" s="250" t="s">
        <v>310</v>
      </c>
      <c r="E270" s="251" t="s">
        <v>1439</v>
      </c>
      <c r="F270" s="252" t="s">
        <v>1440</v>
      </c>
      <c r="G270" s="253" t="s">
        <v>266</v>
      </c>
      <c r="H270" s="254">
        <v>1</v>
      </c>
      <c r="I270" s="255"/>
      <c r="J270" s="256">
        <f>ROUND(I270*H270,2)</f>
        <v>0</v>
      </c>
      <c r="K270" s="252" t="s">
        <v>130</v>
      </c>
      <c r="L270" s="257"/>
      <c r="M270" s="258" t="s">
        <v>19</v>
      </c>
      <c r="N270" s="259" t="s">
        <v>42</v>
      </c>
      <c r="O270" s="85"/>
      <c r="P270" s="214">
        <f>O270*H270</f>
        <v>0</v>
      </c>
      <c r="Q270" s="214">
        <v>0.001</v>
      </c>
      <c r="R270" s="214">
        <f>Q270*H270</f>
        <v>0.001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390</v>
      </c>
      <c r="AT270" s="216" t="s">
        <v>310</v>
      </c>
      <c r="AU270" s="216" t="s">
        <v>81</v>
      </c>
      <c r="AY270" s="18" t="s">
        <v>123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79</v>
      </c>
      <c r="BK270" s="217">
        <f>ROUND(I270*H270,2)</f>
        <v>0</v>
      </c>
      <c r="BL270" s="18" t="s">
        <v>279</v>
      </c>
      <c r="BM270" s="216" t="s">
        <v>1441</v>
      </c>
    </row>
    <row r="271" s="2" customFormat="1" ht="16.5" customHeight="1">
      <c r="A271" s="39"/>
      <c r="B271" s="40"/>
      <c r="C271" s="205" t="s">
        <v>636</v>
      </c>
      <c r="D271" s="205" t="s">
        <v>126</v>
      </c>
      <c r="E271" s="206" t="s">
        <v>1442</v>
      </c>
      <c r="F271" s="207" t="s">
        <v>1443</v>
      </c>
      <c r="G271" s="208" t="s">
        <v>1355</v>
      </c>
      <c r="H271" s="209">
        <v>8</v>
      </c>
      <c r="I271" s="210"/>
      <c r="J271" s="211">
        <f>ROUND(I271*H271,2)</f>
        <v>0</v>
      </c>
      <c r="K271" s="207" t="s">
        <v>130</v>
      </c>
      <c r="L271" s="45"/>
      <c r="M271" s="212" t="s">
        <v>19</v>
      </c>
      <c r="N271" s="213" t="s">
        <v>42</v>
      </c>
      <c r="O271" s="85"/>
      <c r="P271" s="214">
        <f>O271*H271</f>
        <v>0</v>
      </c>
      <c r="Q271" s="214">
        <v>9.0000000000000006E-05</v>
      </c>
      <c r="R271" s="214">
        <f>Q271*H271</f>
        <v>0.00072000000000000005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279</v>
      </c>
      <c r="AT271" s="216" t="s">
        <v>126</v>
      </c>
      <c r="AU271" s="216" t="s">
        <v>81</v>
      </c>
      <c r="AY271" s="18" t="s">
        <v>123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79</v>
      </c>
      <c r="BK271" s="217">
        <f>ROUND(I271*H271,2)</f>
        <v>0</v>
      </c>
      <c r="BL271" s="18" t="s">
        <v>279</v>
      </c>
      <c r="BM271" s="216" t="s">
        <v>1444</v>
      </c>
    </row>
    <row r="272" s="2" customFormat="1">
      <c r="A272" s="39"/>
      <c r="B272" s="40"/>
      <c r="C272" s="41"/>
      <c r="D272" s="218" t="s">
        <v>133</v>
      </c>
      <c r="E272" s="41"/>
      <c r="F272" s="219" t="s">
        <v>1445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133</v>
      </c>
      <c r="AU272" s="18" t="s">
        <v>81</v>
      </c>
    </row>
    <row r="273" s="2" customFormat="1" ht="16.5" customHeight="1">
      <c r="A273" s="39"/>
      <c r="B273" s="40"/>
      <c r="C273" s="250" t="s">
        <v>643</v>
      </c>
      <c r="D273" s="250" t="s">
        <v>310</v>
      </c>
      <c r="E273" s="251" t="s">
        <v>1446</v>
      </c>
      <c r="F273" s="252" t="s">
        <v>1447</v>
      </c>
      <c r="G273" s="253" t="s">
        <v>266</v>
      </c>
      <c r="H273" s="254">
        <v>8</v>
      </c>
      <c r="I273" s="255"/>
      <c r="J273" s="256">
        <f>ROUND(I273*H273,2)</f>
        <v>0</v>
      </c>
      <c r="K273" s="252" t="s">
        <v>130</v>
      </c>
      <c r="L273" s="257"/>
      <c r="M273" s="258" t="s">
        <v>19</v>
      </c>
      <c r="N273" s="259" t="s">
        <v>42</v>
      </c>
      <c r="O273" s="85"/>
      <c r="P273" s="214">
        <f>O273*H273</f>
        <v>0</v>
      </c>
      <c r="Q273" s="214">
        <v>0.00031</v>
      </c>
      <c r="R273" s="214">
        <f>Q273*H273</f>
        <v>0.00248</v>
      </c>
      <c r="S273" s="214">
        <v>0</v>
      </c>
      <c r="T273" s="21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390</v>
      </c>
      <c r="AT273" s="216" t="s">
        <v>310</v>
      </c>
      <c r="AU273" s="216" t="s">
        <v>81</v>
      </c>
      <c r="AY273" s="18" t="s">
        <v>123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79</v>
      </c>
      <c r="BK273" s="217">
        <f>ROUND(I273*H273,2)</f>
        <v>0</v>
      </c>
      <c r="BL273" s="18" t="s">
        <v>279</v>
      </c>
      <c r="BM273" s="216" t="s">
        <v>1448</v>
      </c>
    </row>
    <row r="274" s="2" customFormat="1" ht="16.5" customHeight="1">
      <c r="A274" s="39"/>
      <c r="B274" s="40"/>
      <c r="C274" s="250" t="s">
        <v>648</v>
      </c>
      <c r="D274" s="250" t="s">
        <v>310</v>
      </c>
      <c r="E274" s="251" t="s">
        <v>1449</v>
      </c>
      <c r="F274" s="252" t="s">
        <v>1450</v>
      </c>
      <c r="G274" s="253" t="s">
        <v>298</v>
      </c>
      <c r="H274" s="254">
        <v>4</v>
      </c>
      <c r="I274" s="255"/>
      <c r="J274" s="256">
        <f>ROUND(I274*H274,2)</f>
        <v>0</v>
      </c>
      <c r="K274" s="252" t="s">
        <v>130</v>
      </c>
      <c r="L274" s="257"/>
      <c r="M274" s="258" t="s">
        <v>19</v>
      </c>
      <c r="N274" s="259" t="s">
        <v>42</v>
      </c>
      <c r="O274" s="85"/>
      <c r="P274" s="214">
        <f>O274*H274</f>
        <v>0</v>
      </c>
      <c r="Q274" s="214">
        <v>0.00022000000000000001</v>
      </c>
      <c r="R274" s="214">
        <f>Q274*H274</f>
        <v>0.00088000000000000003</v>
      </c>
      <c r="S274" s="214">
        <v>0</v>
      </c>
      <c r="T274" s="21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390</v>
      </c>
      <c r="AT274" s="216" t="s">
        <v>310</v>
      </c>
      <c r="AU274" s="216" t="s">
        <v>81</v>
      </c>
      <c r="AY274" s="18" t="s">
        <v>123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79</v>
      </c>
      <c r="BK274" s="217">
        <f>ROUND(I274*H274,2)</f>
        <v>0</v>
      </c>
      <c r="BL274" s="18" t="s">
        <v>279</v>
      </c>
      <c r="BM274" s="216" t="s">
        <v>1451</v>
      </c>
    </row>
    <row r="275" s="13" customFormat="1">
      <c r="A275" s="13"/>
      <c r="B275" s="227"/>
      <c r="C275" s="228"/>
      <c r="D275" s="229" t="s">
        <v>203</v>
      </c>
      <c r="E275" s="228"/>
      <c r="F275" s="231" t="s">
        <v>1452</v>
      </c>
      <c r="G275" s="228"/>
      <c r="H275" s="232">
        <v>4</v>
      </c>
      <c r="I275" s="233"/>
      <c r="J275" s="228"/>
      <c r="K275" s="228"/>
      <c r="L275" s="234"/>
      <c r="M275" s="235"/>
      <c r="N275" s="236"/>
      <c r="O275" s="236"/>
      <c r="P275" s="236"/>
      <c r="Q275" s="236"/>
      <c r="R275" s="236"/>
      <c r="S275" s="236"/>
      <c r="T275" s="23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8" t="s">
        <v>203</v>
      </c>
      <c r="AU275" s="238" t="s">
        <v>81</v>
      </c>
      <c r="AV275" s="13" t="s">
        <v>81</v>
      </c>
      <c r="AW275" s="13" t="s">
        <v>4</v>
      </c>
      <c r="AX275" s="13" t="s">
        <v>79</v>
      </c>
      <c r="AY275" s="238" t="s">
        <v>123</v>
      </c>
    </row>
    <row r="276" s="2" customFormat="1" ht="16.5" customHeight="1">
      <c r="A276" s="39"/>
      <c r="B276" s="40"/>
      <c r="C276" s="205" t="s">
        <v>653</v>
      </c>
      <c r="D276" s="205" t="s">
        <v>126</v>
      </c>
      <c r="E276" s="206" t="s">
        <v>1453</v>
      </c>
      <c r="F276" s="207" t="s">
        <v>1454</v>
      </c>
      <c r="G276" s="208" t="s">
        <v>1355</v>
      </c>
      <c r="H276" s="209">
        <v>1</v>
      </c>
      <c r="I276" s="210"/>
      <c r="J276" s="211">
        <f>ROUND(I276*H276,2)</f>
        <v>0</v>
      </c>
      <c r="K276" s="207" t="s">
        <v>130</v>
      </c>
      <c r="L276" s="45"/>
      <c r="M276" s="212" t="s">
        <v>19</v>
      </c>
      <c r="N276" s="213" t="s">
        <v>42</v>
      </c>
      <c r="O276" s="85"/>
      <c r="P276" s="214">
        <f>O276*H276</f>
        <v>0</v>
      </c>
      <c r="Q276" s="214">
        <v>0.00172</v>
      </c>
      <c r="R276" s="214">
        <f>Q276*H276</f>
        <v>0.00172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279</v>
      </c>
      <c r="AT276" s="216" t="s">
        <v>126</v>
      </c>
      <c r="AU276" s="216" t="s">
        <v>81</v>
      </c>
      <c r="AY276" s="18" t="s">
        <v>123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79</v>
      </c>
      <c r="BK276" s="217">
        <f>ROUND(I276*H276,2)</f>
        <v>0</v>
      </c>
      <c r="BL276" s="18" t="s">
        <v>279</v>
      </c>
      <c r="BM276" s="216" t="s">
        <v>1455</v>
      </c>
    </row>
    <row r="277" s="2" customFormat="1">
      <c r="A277" s="39"/>
      <c r="B277" s="40"/>
      <c r="C277" s="41"/>
      <c r="D277" s="218" t="s">
        <v>133</v>
      </c>
      <c r="E277" s="41"/>
      <c r="F277" s="219" t="s">
        <v>1456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133</v>
      </c>
      <c r="AU277" s="18" t="s">
        <v>81</v>
      </c>
    </row>
    <row r="278" s="2" customFormat="1" ht="16.5" customHeight="1">
      <c r="A278" s="39"/>
      <c r="B278" s="40"/>
      <c r="C278" s="205" t="s">
        <v>658</v>
      </c>
      <c r="D278" s="205" t="s">
        <v>126</v>
      </c>
      <c r="E278" s="206" t="s">
        <v>1457</v>
      </c>
      <c r="F278" s="207" t="s">
        <v>1458</v>
      </c>
      <c r="G278" s="208" t="s">
        <v>1355</v>
      </c>
      <c r="H278" s="209">
        <v>1</v>
      </c>
      <c r="I278" s="210"/>
      <c r="J278" s="211">
        <f>ROUND(I278*H278,2)</f>
        <v>0</v>
      </c>
      <c r="K278" s="207" t="s">
        <v>130</v>
      </c>
      <c r="L278" s="45"/>
      <c r="M278" s="212" t="s">
        <v>19</v>
      </c>
      <c r="N278" s="213" t="s">
        <v>42</v>
      </c>
      <c r="O278" s="85"/>
      <c r="P278" s="214">
        <f>O278*H278</f>
        <v>0</v>
      </c>
      <c r="Q278" s="214">
        <v>0.0018</v>
      </c>
      <c r="R278" s="214">
        <f>Q278*H278</f>
        <v>0.0018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279</v>
      </c>
      <c r="AT278" s="216" t="s">
        <v>126</v>
      </c>
      <c r="AU278" s="216" t="s">
        <v>81</v>
      </c>
      <c r="AY278" s="18" t="s">
        <v>123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79</v>
      </c>
      <c r="BK278" s="217">
        <f>ROUND(I278*H278,2)</f>
        <v>0</v>
      </c>
      <c r="BL278" s="18" t="s">
        <v>279</v>
      </c>
      <c r="BM278" s="216" t="s">
        <v>1459</v>
      </c>
    </row>
    <row r="279" s="2" customFormat="1">
      <c r="A279" s="39"/>
      <c r="B279" s="40"/>
      <c r="C279" s="41"/>
      <c r="D279" s="218" t="s">
        <v>133</v>
      </c>
      <c r="E279" s="41"/>
      <c r="F279" s="219" t="s">
        <v>1460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133</v>
      </c>
      <c r="AU279" s="18" t="s">
        <v>81</v>
      </c>
    </row>
    <row r="280" s="2" customFormat="1" ht="16.5" customHeight="1">
      <c r="A280" s="39"/>
      <c r="B280" s="40"/>
      <c r="C280" s="205" t="s">
        <v>665</v>
      </c>
      <c r="D280" s="205" t="s">
        <v>126</v>
      </c>
      <c r="E280" s="206" t="s">
        <v>1461</v>
      </c>
      <c r="F280" s="207" t="s">
        <v>1462</v>
      </c>
      <c r="G280" s="208" t="s">
        <v>1355</v>
      </c>
      <c r="H280" s="209">
        <v>3</v>
      </c>
      <c r="I280" s="210"/>
      <c r="J280" s="211">
        <f>ROUND(I280*H280,2)</f>
        <v>0</v>
      </c>
      <c r="K280" s="207" t="s">
        <v>130</v>
      </c>
      <c r="L280" s="45"/>
      <c r="M280" s="212" t="s">
        <v>19</v>
      </c>
      <c r="N280" s="213" t="s">
        <v>42</v>
      </c>
      <c r="O280" s="85"/>
      <c r="P280" s="214">
        <f>O280*H280</f>
        <v>0</v>
      </c>
      <c r="Q280" s="214">
        <v>0.0018</v>
      </c>
      <c r="R280" s="214">
        <f>Q280*H280</f>
        <v>0.0054000000000000003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279</v>
      </c>
      <c r="AT280" s="216" t="s">
        <v>126</v>
      </c>
      <c r="AU280" s="216" t="s">
        <v>81</v>
      </c>
      <c r="AY280" s="18" t="s">
        <v>123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79</v>
      </c>
      <c r="BK280" s="217">
        <f>ROUND(I280*H280,2)</f>
        <v>0</v>
      </c>
      <c r="BL280" s="18" t="s">
        <v>279</v>
      </c>
      <c r="BM280" s="216" t="s">
        <v>1463</v>
      </c>
    </row>
    <row r="281" s="2" customFormat="1">
      <c r="A281" s="39"/>
      <c r="B281" s="40"/>
      <c r="C281" s="41"/>
      <c r="D281" s="218" t="s">
        <v>133</v>
      </c>
      <c r="E281" s="41"/>
      <c r="F281" s="219" t="s">
        <v>1464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133</v>
      </c>
      <c r="AU281" s="18" t="s">
        <v>81</v>
      </c>
    </row>
    <row r="282" s="2" customFormat="1" ht="16.5" customHeight="1">
      <c r="A282" s="39"/>
      <c r="B282" s="40"/>
      <c r="C282" s="205" t="s">
        <v>673</v>
      </c>
      <c r="D282" s="205" t="s">
        <v>126</v>
      </c>
      <c r="E282" s="206" t="s">
        <v>1465</v>
      </c>
      <c r="F282" s="207" t="s">
        <v>1466</v>
      </c>
      <c r="G282" s="208" t="s">
        <v>266</v>
      </c>
      <c r="H282" s="209">
        <v>1</v>
      </c>
      <c r="I282" s="210"/>
      <c r="J282" s="211">
        <f>ROUND(I282*H282,2)</f>
        <v>0</v>
      </c>
      <c r="K282" s="207" t="s">
        <v>130</v>
      </c>
      <c r="L282" s="45"/>
      <c r="M282" s="212" t="s">
        <v>19</v>
      </c>
      <c r="N282" s="213" t="s">
        <v>42</v>
      </c>
      <c r="O282" s="85"/>
      <c r="P282" s="214">
        <f>O282*H282</f>
        <v>0</v>
      </c>
      <c r="Q282" s="214">
        <v>0.00036000000000000002</v>
      </c>
      <c r="R282" s="214">
        <f>Q282*H282</f>
        <v>0.00036000000000000002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279</v>
      </c>
      <c r="AT282" s="216" t="s">
        <v>126</v>
      </c>
      <c r="AU282" s="216" t="s">
        <v>81</v>
      </c>
      <c r="AY282" s="18" t="s">
        <v>123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79</v>
      </c>
      <c r="BK282" s="217">
        <f>ROUND(I282*H282,2)</f>
        <v>0</v>
      </c>
      <c r="BL282" s="18" t="s">
        <v>279</v>
      </c>
      <c r="BM282" s="216" t="s">
        <v>1467</v>
      </c>
    </row>
    <row r="283" s="2" customFormat="1">
      <c r="A283" s="39"/>
      <c r="B283" s="40"/>
      <c r="C283" s="41"/>
      <c r="D283" s="218" t="s">
        <v>133</v>
      </c>
      <c r="E283" s="41"/>
      <c r="F283" s="219" t="s">
        <v>1468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133</v>
      </c>
      <c r="AU283" s="18" t="s">
        <v>81</v>
      </c>
    </row>
    <row r="284" s="2" customFormat="1" ht="16.5" customHeight="1">
      <c r="A284" s="39"/>
      <c r="B284" s="40"/>
      <c r="C284" s="205" t="s">
        <v>679</v>
      </c>
      <c r="D284" s="205" t="s">
        <v>126</v>
      </c>
      <c r="E284" s="206" t="s">
        <v>1469</v>
      </c>
      <c r="F284" s="207" t="s">
        <v>1470</v>
      </c>
      <c r="G284" s="208" t="s">
        <v>266</v>
      </c>
      <c r="H284" s="209">
        <v>3</v>
      </c>
      <c r="I284" s="210"/>
      <c r="J284" s="211">
        <f>ROUND(I284*H284,2)</f>
        <v>0</v>
      </c>
      <c r="K284" s="207" t="s">
        <v>130</v>
      </c>
      <c r="L284" s="45"/>
      <c r="M284" s="212" t="s">
        <v>19</v>
      </c>
      <c r="N284" s="213" t="s">
        <v>42</v>
      </c>
      <c r="O284" s="85"/>
      <c r="P284" s="214">
        <f>O284*H284</f>
        <v>0</v>
      </c>
      <c r="Q284" s="214">
        <v>0.00013999999999999999</v>
      </c>
      <c r="R284" s="214">
        <f>Q284*H284</f>
        <v>0.00041999999999999996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279</v>
      </c>
      <c r="AT284" s="216" t="s">
        <v>126</v>
      </c>
      <c r="AU284" s="216" t="s">
        <v>81</v>
      </c>
      <c r="AY284" s="18" t="s">
        <v>123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79</v>
      </c>
      <c r="BK284" s="217">
        <f>ROUND(I284*H284,2)</f>
        <v>0</v>
      </c>
      <c r="BL284" s="18" t="s">
        <v>279</v>
      </c>
      <c r="BM284" s="216" t="s">
        <v>1471</v>
      </c>
    </row>
    <row r="285" s="2" customFormat="1">
      <c r="A285" s="39"/>
      <c r="B285" s="40"/>
      <c r="C285" s="41"/>
      <c r="D285" s="218" t="s">
        <v>133</v>
      </c>
      <c r="E285" s="41"/>
      <c r="F285" s="219" t="s">
        <v>1472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133</v>
      </c>
      <c r="AU285" s="18" t="s">
        <v>81</v>
      </c>
    </row>
    <row r="286" s="2" customFormat="1" ht="16.5" customHeight="1">
      <c r="A286" s="39"/>
      <c r="B286" s="40"/>
      <c r="C286" s="205" t="s">
        <v>684</v>
      </c>
      <c r="D286" s="205" t="s">
        <v>126</v>
      </c>
      <c r="E286" s="206" t="s">
        <v>1473</v>
      </c>
      <c r="F286" s="207" t="s">
        <v>1474</v>
      </c>
      <c r="G286" s="208" t="s">
        <v>266</v>
      </c>
      <c r="H286" s="209">
        <v>3</v>
      </c>
      <c r="I286" s="210"/>
      <c r="J286" s="211">
        <f>ROUND(I286*H286,2)</f>
        <v>0</v>
      </c>
      <c r="K286" s="207" t="s">
        <v>130</v>
      </c>
      <c r="L286" s="45"/>
      <c r="M286" s="212" t="s">
        <v>19</v>
      </c>
      <c r="N286" s="213" t="s">
        <v>42</v>
      </c>
      <c r="O286" s="85"/>
      <c r="P286" s="214">
        <f>O286*H286</f>
        <v>0</v>
      </c>
      <c r="Q286" s="214">
        <v>0.00024000000000000001</v>
      </c>
      <c r="R286" s="214">
        <f>Q286*H286</f>
        <v>0.00072000000000000005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279</v>
      </c>
      <c r="AT286" s="216" t="s">
        <v>126</v>
      </c>
      <c r="AU286" s="216" t="s">
        <v>81</v>
      </c>
      <c r="AY286" s="18" t="s">
        <v>123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79</v>
      </c>
      <c r="BK286" s="217">
        <f>ROUND(I286*H286,2)</f>
        <v>0</v>
      </c>
      <c r="BL286" s="18" t="s">
        <v>279</v>
      </c>
      <c r="BM286" s="216" t="s">
        <v>1475</v>
      </c>
    </row>
    <row r="287" s="2" customFormat="1">
      <c r="A287" s="39"/>
      <c r="B287" s="40"/>
      <c r="C287" s="41"/>
      <c r="D287" s="218" t="s">
        <v>133</v>
      </c>
      <c r="E287" s="41"/>
      <c r="F287" s="219" t="s">
        <v>1476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133</v>
      </c>
      <c r="AU287" s="18" t="s">
        <v>81</v>
      </c>
    </row>
    <row r="288" s="2" customFormat="1" ht="21.75" customHeight="1">
      <c r="A288" s="39"/>
      <c r="B288" s="40"/>
      <c r="C288" s="205" t="s">
        <v>689</v>
      </c>
      <c r="D288" s="205" t="s">
        <v>126</v>
      </c>
      <c r="E288" s="206" t="s">
        <v>1477</v>
      </c>
      <c r="F288" s="207" t="s">
        <v>1478</v>
      </c>
      <c r="G288" s="208" t="s">
        <v>266</v>
      </c>
      <c r="H288" s="209">
        <v>1</v>
      </c>
      <c r="I288" s="210"/>
      <c r="J288" s="211">
        <f>ROUND(I288*H288,2)</f>
        <v>0</v>
      </c>
      <c r="K288" s="207" t="s">
        <v>130</v>
      </c>
      <c r="L288" s="45"/>
      <c r="M288" s="212" t="s">
        <v>19</v>
      </c>
      <c r="N288" s="213" t="s">
        <v>42</v>
      </c>
      <c r="O288" s="85"/>
      <c r="P288" s="214">
        <f>O288*H288</f>
        <v>0</v>
      </c>
      <c r="Q288" s="214">
        <v>0.00046999999999999999</v>
      </c>
      <c r="R288" s="214">
        <f>Q288*H288</f>
        <v>0.00046999999999999999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279</v>
      </c>
      <c r="AT288" s="216" t="s">
        <v>126</v>
      </c>
      <c r="AU288" s="216" t="s">
        <v>81</v>
      </c>
      <c r="AY288" s="18" t="s">
        <v>123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79</v>
      </c>
      <c r="BK288" s="217">
        <f>ROUND(I288*H288,2)</f>
        <v>0</v>
      </c>
      <c r="BL288" s="18" t="s">
        <v>279</v>
      </c>
      <c r="BM288" s="216" t="s">
        <v>1479</v>
      </c>
    </row>
    <row r="289" s="2" customFormat="1">
      <c r="A289" s="39"/>
      <c r="B289" s="40"/>
      <c r="C289" s="41"/>
      <c r="D289" s="218" t="s">
        <v>133</v>
      </c>
      <c r="E289" s="41"/>
      <c r="F289" s="219" t="s">
        <v>1480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133</v>
      </c>
      <c r="AU289" s="18" t="s">
        <v>81</v>
      </c>
    </row>
    <row r="290" s="2" customFormat="1" ht="16.5" customHeight="1">
      <c r="A290" s="39"/>
      <c r="B290" s="40"/>
      <c r="C290" s="205" t="s">
        <v>700</v>
      </c>
      <c r="D290" s="205" t="s">
        <v>126</v>
      </c>
      <c r="E290" s="206" t="s">
        <v>1481</v>
      </c>
      <c r="F290" s="207" t="s">
        <v>1482</v>
      </c>
      <c r="G290" s="208" t="s">
        <v>266</v>
      </c>
      <c r="H290" s="209">
        <v>4</v>
      </c>
      <c r="I290" s="210"/>
      <c r="J290" s="211">
        <f>ROUND(I290*H290,2)</f>
        <v>0</v>
      </c>
      <c r="K290" s="207" t="s">
        <v>130</v>
      </c>
      <c r="L290" s="45"/>
      <c r="M290" s="212" t="s">
        <v>19</v>
      </c>
      <c r="N290" s="213" t="s">
        <v>42</v>
      </c>
      <c r="O290" s="85"/>
      <c r="P290" s="214">
        <f>O290*H290</f>
        <v>0</v>
      </c>
      <c r="Q290" s="214">
        <v>0.00031</v>
      </c>
      <c r="R290" s="214">
        <f>Q290*H290</f>
        <v>0.00124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279</v>
      </c>
      <c r="AT290" s="216" t="s">
        <v>126</v>
      </c>
      <c r="AU290" s="216" t="s">
        <v>81</v>
      </c>
      <c r="AY290" s="18" t="s">
        <v>123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79</v>
      </c>
      <c r="BK290" s="217">
        <f>ROUND(I290*H290,2)</f>
        <v>0</v>
      </c>
      <c r="BL290" s="18" t="s">
        <v>279</v>
      </c>
      <c r="BM290" s="216" t="s">
        <v>1483</v>
      </c>
    </row>
    <row r="291" s="2" customFormat="1">
      <c r="A291" s="39"/>
      <c r="B291" s="40"/>
      <c r="C291" s="41"/>
      <c r="D291" s="218" t="s">
        <v>133</v>
      </c>
      <c r="E291" s="41"/>
      <c r="F291" s="219" t="s">
        <v>1484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133</v>
      </c>
      <c r="AU291" s="18" t="s">
        <v>81</v>
      </c>
    </row>
    <row r="292" s="2" customFormat="1" ht="24.15" customHeight="1">
      <c r="A292" s="39"/>
      <c r="B292" s="40"/>
      <c r="C292" s="205" t="s">
        <v>705</v>
      </c>
      <c r="D292" s="205" t="s">
        <v>126</v>
      </c>
      <c r="E292" s="206" t="s">
        <v>1485</v>
      </c>
      <c r="F292" s="207" t="s">
        <v>1486</v>
      </c>
      <c r="G292" s="208" t="s">
        <v>224</v>
      </c>
      <c r="H292" s="209">
        <v>0.22</v>
      </c>
      <c r="I292" s="210"/>
      <c r="J292" s="211">
        <f>ROUND(I292*H292,2)</f>
        <v>0</v>
      </c>
      <c r="K292" s="207" t="s">
        <v>130</v>
      </c>
      <c r="L292" s="45"/>
      <c r="M292" s="212" t="s">
        <v>19</v>
      </c>
      <c r="N292" s="213" t="s">
        <v>42</v>
      </c>
      <c r="O292" s="85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279</v>
      </c>
      <c r="AT292" s="216" t="s">
        <v>126</v>
      </c>
      <c r="AU292" s="216" t="s">
        <v>81</v>
      </c>
      <c r="AY292" s="18" t="s">
        <v>123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79</v>
      </c>
      <c r="BK292" s="217">
        <f>ROUND(I292*H292,2)</f>
        <v>0</v>
      </c>
      <c r="BL292" s="18" t="s">
        <v>279</v>
      </c>
      <c r="BM292" s="216" t="s">
        <v>1487</v>
      </c>
    </row>
    <row r="293" s="2" customFormat="1">
      <c r="A293" s="39"/>
      <c r="B293" s="40"/>
      <c r="C293" s="41"/>
      <c r="D293" s="218" t="s">
        <v>133</v>
      </c>
      <c r="E293" s="41"/>
      <c r="F293" s="219" t="s">
        <v>1488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133</v>
      </c>
      <c r="AU293" s="18" t="s">
        <v>81</v>
      </c>
    </row>
    <row r="294" s="2" customFormat="1" ht="24.15" customHeight="1">
      <c r="A294" s="39"/>
      <c r="B294" s="40"/>
      <c r="C294" s="205" t="s">
        <v>710</v>
      </c>
      <c r="D294" s="205" t="s">
        <v>126</v>
      </c>
      <c r="E294" s="206" t="s">
        <v>1489</v>
      </c>
      <c r="F294" s="207" t="s">
        <v>1490</v>
      </c>
      <c r="G294" s="208" t="s">
        <v>224</v>
      </c>
      <c r="H294" s="209">
        <v>0.22</v>
      </c>
      <c r="I294" s="210"/>
      <c r="J294" s="211">
        <f>ROUND(I294*H294,2)</f>
        <v>0</v>
      </c>
      <c r="K294" s="207" t="s">
        <v>130</v>
      </c>
      <c r="L294" s="45"/>
      <c r="M294" s="212" t="s">
        <v>19</v>
      </c>
      <c r="N294" s="213" t="s">
        <v>42</v>
      </c>
      <c r="O294" s="85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279</v>
      </c>
      <c r="AT294" s="216" t="s">
        <v>126</v>
      </c>
      <c r="AU294" s="216" t="s">
        <v>81</v>
      </c>
      <c r="AY294" s="18" t="s">
        <v>123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79</v>
      </c>
      <c r="BK294" s="217">
        <f>ROUND(I294*H294,2)</f>
        <v>0</v>
      </c>
      <c r="BL294" s="18" t="s">
        <v>279</v>
      </c>
      <c r="BM294" s="216" t="s">
        <v>1491</v>
      </c>
    </row>
    <row r="295" s="2" customFormat="1">
      <c r="A295" s="39"/>
      <c r="B295" s="40"/>
      <c r="C295" s="41"/>
      <c r="D295" s="218" t="s">
        <v>133</v>
      </c>
      <c r="E295" s="41"/>
      <c r="F295" s="219" t="s">
        <v>1492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133</v>
      </c>
      <c r="AU295" s="18" t="s">
        <v>81</v>
      </c>
    </row>
    <row r="296" s="12" customFormat="1" ht="22.8" customHeight="1">
      <c r="A296" s="12"/>
      <c r="B296" s="189"/>
      <c r="C296" s="190"/>
      <c r="D296" s="191" t="s">
        <v>70</v>
      </c>
      <c r="E296" s="203" t="s">
        <v>1493</v>
      </c>
      <c r="F296" s="203" t="s">
        <v>1494</v>
      </c>
      <c r="G296" s="190"/>
      <c r="H296" s="190"/>
      <c r="I296" s="193"/>
      <c r="J296" s="204">
        <f>BK296</f>
        <v>0</v>
      </c>
      <c r="K296" s="190"/>
      <c r="L296" s="195"/>
      <c r="M296" s="196"/>
      <c r="N296" s="197"/>
      <c r="O296" s="197"/>
      <c r="P296" s="198">
        <f>SUM(P297:P306)</f>
        <v>0</v>
      </c>
      <c r="Q296" s="197"/>
      <c r="R296" s="198">
        <f>SUM(R297:R306)</f>
        <v>0.051900000000000009</v>
      </c>
      <c r="S296" s="197"/>
      <c r="T296" s="199">
        <f>SUM(T297:T306)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0" t="s">
        <v>81</v>
      </c>
      <c r="AT296" s="201" t="s">
        <v>70</v>
      </c>
      <c r="AU296" s="201" t="s">
        <v>79</v>
      </c>
      <c r="AY296" s="200" t="s">
        <v>123</v>
      </c>
      <c r="BK296" s="202">
        <f>SUM(BK297:BK306)</f>
        <v>0</v>
      </c>
    </row>
    <row r="297" s="2" customFormat="1" ht="24.15" customHeight="1">
      <c r="A297" s="39"/>
      <c r="B297" s="40"/>
      <c r="C297" s="205" t="s">
        <v>715</v>
      </c>
      <c r="D297" s="205" t="s">
        <v>126</v>
      </c>
      <c r="E297" s="206" t="s">
        <v>1495</v>
      </c>
      <c r="F297" s="207" t="s">
        <v>1496</v>
      </c>
      <c r="G297" s="208" t="s">
        <v>1355</v>
      </c>
      <c r="H297" s="209">
        <v>3</v>
      </c>
      <c r="I297" s="210"/>
      <c r="J297" s="211">
        <f>ROUND(I297*H297,2)</f>
        <v>0</v>
      </c>
      <c r="K297" s="207" t="s">
        <v>130</v>
      </c>
      <c r="L297" s="45"/>
      <c r="M297" s="212" t="s">
        <v>19</v>
      </c>
      <c r="N297" s="213" t="s">
        <v>42</v>
      </c>
      <c r="O297" s="85"/>
      <c r="P297" s="214">
        <f>O297*H297</f>
        <v>0</v>
      </c>
      <c r="Q297" s="214">
        <v>0.016650000000000002</v>
      </c>
      <c r="R297" s="214">
        <f>Q297*H297</f>
        <v>0.049950000000000008</v>
      </c>
      <c r="S297" s="214">
        <v>0</v>
      </c>
      <c r="T297" s="21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6" t="s">
        <v>279</v>
      </c>
      <c r="AT297" s="216" t="s">
        <v>126</v>
      </c>
      <c r="AU297" s="216" t="s">
        <v>81</v>
      </c>
      <c r="AY297" s="18" t="s">
        <v>123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79</v>
      </c>
      <c r="BK297" s="217">
        <f>ROUND(I297*H297,2)</f>
        <v>0</v>
      </c>
      <c r="BL297" s="18" t="s">
        <v>279</v>
      </c>
      <c r="BM297" s="216" t="s">
        <v>1497</v>
      </c>
    </row>
    <row r="298" s="2" customFormat="1">
      <c r="A298" s="39"/>
      <c r="B298" s="40"/>
      <c r="C298" s="41"/>
      <c r="D298" s="218" t="s">
        <v>133</v>
      </c>
      <c r="E298" s="41"/>
      <c r="F298" s="219" t="s">
        <v>1498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133</v>
      </c>
      <c r="AU298" s="18" t="s">
        <v>81</v>
      </c>
    </row>
    <row r="299" s="2" customFormat="1" ht="16.5" customHeight="1">
      <c r="A299" s="39"/>
      <c r="B299" s="40"/>
      <c r="C299" s="205" t="s">
        <v>721</v>
      </c>
      <c r="D299" s="205" t="s">
        <v>126</v>
      </c>
      <c r="E299" s="206" t="s">
        <v>1499</v>
      </c>
      <c r="F299" s="207" t="s">
        <v>1500</v>
      </c>
      <c r="G299" s="208" t="s">
        <v>1355</v>
      </c>
      <c r="H299" s="209">
        <v>3</v>
      </c>
      <c r="I299" s="210"/>
      <c r="J299" s="211">
        <f>ROUND(I299*H299,2)</f>
        <v>0</v>
      </c>
      <c r="K299" s="207" t="s">
        <v>130</v>
      </c>
      <c r="L299" s="45"/>
      <c r="M299" s="212" t="s">
        <v>19</v>
      </c>
      <c r="N299" s="213" t="s">
        <v>42</v>
      </c>
      <c r="O299" s="85"/>
      <c r="P299" s="214">
        <f>O299*H299</f>
        <v>0</v>
      </c>
      <c r="Q299" s="214">
        <v>0.00014999999999999999</v>
      </c>
      <c r="R299" s="214">
        <f>Q299*H299</f>
        <v>0.00044999999999999999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279</v>
      </c>
      <c r="AT299" s="216" t="s">
        <v>126</v>
      </c>
      <c r="AU299" s="216" t="s">
        <v>81</v>
      </c>
      <c r="AY299" s="18" t="s">
        <v>123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79</v>
      </c>
      <c r="BK299" s="217">
        <f>ROUND(I299*H299,2)</f>
        <v>0</v>
      </c>
      <c r="BL299" s="18" t="s">
        <v>279</v>
      </c>
      <c r="BM299" s="216" t="s">
        <v>1501</v>
      </c>
    </row>
    <row r="300" s="2" customFormat="1">
      <c r="A300" s="39"/>
      <c r="B300" s="40"/>
      <c r="C300" s="41"/>
      <c r="D300" s="218" t="s">
        <v>133</v>
      </c>
      <c r="E300" s="41"/>
      <c r="F300" s="219" t="s">
        <v>1502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133</v>
      </c>
      <c r="AU300" s="18" t="s">
        <v>81</v>
      </c>
    </row>
    <row r="301" s="2" customFormat="1" ht="16.5" customHeight="1">
      <c r="A301" s="39"/>
      <c r="B301" s="40"/>
      <c r="C301" s="205" t="s">
        <v>726</v>
      </c>
      <c r="D301" s="205" t="s">
        <v>126</v>
      </c>
      <c r="E301" s="206" t="s">
        <v>1503</v>
      </c>
      <c r="F301" s="207" t="s">
        <v>1504</v>
      </c>
      <c r="G301" s="208" t="s">
        <v>1355</v>
      </c>
      <c r="H301" s="209">
        <v>3</v>
      </c>
      <c r="I301" s="210"/>
      <c r="J301" s="211">
        <f>ROUND(I301*H301,2)</f>
        <v>0</v>
      </c>
      <c r="K301" s="207" t="s">
        <v>130</v>
      </c>
      <c r="L301" s="45"/>
      <c r="M301" s="212" t="s">
        <v>19</v>
      </c>
      <c r="N301" s="213" t="s">
        <v>42</v>
      </c>
      <c r="O301" s="85"/>
      <c r="P301" s="214">
        <f>O301*H301</f>
        <v>0</v>
      </c>
      <c r="Q301" s="214">
        <v>0.00050000000000000001</v>
      </c>
      <c r="R301" s="214">
        <f>Q301*H301</f>
        <v>0.0015</v>
      </c>
      <c r="S301" s="214">
        <v>0</v>
      </c>
      <c r="T301" s="21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6" t="s">
        <v>279</v>
      </c>
      <c r="AT301" s="216" t="s">
        <v>126</v>
      </c>
      <c r="AU301" s="216" t="s">
        <v>81</v>
      </c>
      <c r="AY301" s="18" t="s">
        <v>123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8" t="s">
        <v>79</v>
      </c>
      <c r="BK301" s="217">
        <f>ROUND(I301*H301,2)</f>
        <v>0</v>
      </c>
      <c r="BL301" s="18" t="s">
        <v>279</v>
      </c>
      <c r="BM301" s="216" t="s">
        <v>1505</v>
      </c>
    </row>
    <row r="302" s="2" customFormat="1">
      <c r="A302" s="39"/>
      <c r="B302" s="40"/>
      <c r="C302" s="41"/>
      <c r="D302" s="218" t="s">
        <v>133</v>
      </c>
      <c r="E302" s="41"/>
      <c r="F302" s="219" t="s">
        <v>1506</v>
      </c>
      <c r="G302" s="41"/>
      <c r="H302" s="41"/>
      <c r="I302" s="220"/>
      <c r="J302" s="41"/>
      <c r="K302" s="41"/>
      <c r="L302" s="45"/>
      <c r="M302" s="221"/>
      <c r="N302" s="222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133</v>
      </c>
      <c r="AU302" s="18" t="s">
        <v>81</v>
      </c>
    </row>
    <row r="303" s="2" customFormat="1" ht="24.15" customHeight="1">
      <c r="A303" s="39"/>
      <c r="B303" s="40"/>
      <c r="C303" s="205" t="s">
        <v>732</v>
      </c>
      <c r="D303" s="205" t="s">
        <v>126</v>
      </c>
      <c r="E303" s="206" t="s">
        <v>1507</v>
      </c>
      <c r="F303" s="207" t="s">
        <v>1508</v>
      </c>
      <c r="G303" s="208" t="s">
        <v>224</v>
      </c>
      <c r="H303" s="209">
        <v>0.051999999999999998</v>
      </c>
      <c r="I303" s="210"/>
      <c r="J303" s="211">
        <f>ROUND(I303*H303,2)</f>
        <v>0</v>
      </c>
      <c r="K303" s="207" t="s">
        <v>130</v>
      </c>
      <c r="L303" s="45"/>
      <c r="M303" s="212" t="s">
        <v>19</v>
      </c>
      <c r="N303" s="213" t="s">
        <v>42</v>
      </c>
      <c r="O303" s="85"/>
      <c r="P303" s="214">
        <f>O303*H303</f>
        <v>0</v>
      </c>
      <c r="Q303" s="214">
        <v>0</v>
      </c>
      <c r="R303" s="214">
        <f>Q303*H303</f>
        <v>0</v>
      </c>
      <c r="S303" s="214">
        <v>0</v>
      </c>
      <c r="T303" s="21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279</v>
      </c>
      <c r="AT303" s="216" t="s">
        <v>126</v>
      </c>
      <c r="AU303" s="216" t="s">
        <v>81</v>
      </c>
      <c r="AY303" s="18" t="s">
        <v>123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79</v>
      </c>
      <c r="BK303" s="217">
        <f>ROUND(I303*H303,2)</f>
        <v>0</v>
      </c>
      <c r="BL303" s="18" t="s">
        <v>279</v>
      </c>
      <c r="BM303" s="216" t="s">
        <v>1509</v>
      </c>
    </row>
    <row r="304" s="2" customFormat="1">
      <c r="A304" s="39"/>
      <c r="B304" s="40"/>
      <c r="C304" s="41"/>
      <c r="D304" s="218" t="s">
        <v>133</v>
      </c>
      <c r="E304" s="41"/>
      <c r="F304" s="219" t="s">
        <v>1510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133</v>
      </c>
      <c r="AU304" s="18" t="s">
        <v>81</v>
      </c>
    </row>
    <row r="305" s="2" customFormat="1" ht="24.15" customHeight="1">
      <c r="A305" s="39"/>
      <c r="B305" s="40"/>
      <c r="C305" s="205" t="s">
        <v>737</v>
      </c>
      <c r="D305" s="205" t="s">
        <v>126</v>
      </c>
      <c r="E305" s="206" t="s">
        <v>1511</v>
      </c>
      <c r="F305" s="207" t="s">
        <v>1512</v>
      </c>
      <c r="G305" s="208" t="s">
        <v>224</v>
      </c>
      <c r="H305" s="209">
        <v>0.051999999999999998</v>
      </c>
      <c r="I305" s="210"/>
      <c r="J305" s="211">
        <f>ROUND(I305*H305,2)</f>
        <v>0</v>
      </c>
      <c r="K305" s="207" t="s">
        <v>130</v>
      </c>
      <c r="L305" s="45"/>
      <c r="M305" s="212" t="s">
        <v>19</v>
      </c>
      <c r="N305" s="213" t="s">
        <v>42</v>
      </c>
      <c r="O305" s="85"/>
      <c r="P305" s="214">
        <f>O305*H305</f>
        <v>0</v>
      </c>
      <c r="Q305" s="214">
        <v>0</v>
      </c>
      <c r="R305" s="214">
        <f>Q305*H305</f>
        <v>0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279</v>
      </c>
      <c r="AT305" s="216" t="s">
        <v>126</v>
      </c>
      <c r="AU305" s="216" t="s">
        <v>81</v>
      </c>
      <c r="AY305" s="18" t="s">
        <v>123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79</v>
      </c>
      <c r="BK305" s="217">
        <f>ROUND(I305*H305,2)</f>
        <v>0</v>
      </c>
      <c r="BL305" s="18" t="s">
        <v>279</v>
      </c>
      <c r="BM305" s="216" t="s">
        <v>1513</v>
      </c>
    </row>
    <row r="306" s="2" customFormat="1">
      <c r="A306" s="39"/>
      <c r="B306" s="40"/>
      <c r="C306" s="41"/>
      <c r="D306" s="218" t="s">
        <v>133</v>
      </c>
      <c r="E306" s="41"/>
      <c r="F306" s="219" t="s">
        <v>1514</v>
      </c>
      <c r="G306" s="41"/>
      <c r="H306" s="41"/>
      <c r="I306" s="220"/>
      <c r="J306" s="41"/>
      <c r="K306" s="41"/>
      <c r="L306" s="45"/>
      <c r="M306" s="223"/>
      <c r="N306" s="224"/>
      <c r="O306" s="225"/>
      <c r="P306" s="225"/>
      <c r="Q306" s="225"/>
      <c r="R306" s="225"/>
      <c r="S306" s="225"/>
      <c r="T306" s="22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133</v>
      </c>
      <c r="AU306" s="18" t="s">
        <v>81</v>
      </c>
    </row>
    <row r="307" s="2" customFormat="1" ht="6.96" customHeight="1">
      <c r="A307" s="39"/>
      <c r="B307" s="60"/>
      <c r="C307" s="61"/>
      <c r="D307" s="61"/>
      <c r="E307" s="61"/>
      <c r="F307" s="61"/>
      <c r="G307" s="61"/>
      <c r="H307" s="61"/>
      <c r="I307" s="61"/>
      <c r="J307" s="61"/>
      <c r="K307" s="61"/>
      <c r="L307" s="45"/>
      <c r="M307" s="39"/>
      <c r="O307" s="39"/>
      <c r="P307" s="39"/>
      <c r="Q307" s="39"/>
      <c r="R307" s="39"/>
      <c r="S307" s="39"/>
      <c r="T307" s="39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</row>
  </sheetData>
  <sheetProtection sheet="1" autoFilter="0" formatColumns="0" formatRows="0" objects="1" scenarios="1" spinCount="100000" saltValue="YsXM3uQzCpWqojGFEXyT0lgTaoUle8HRsZ3PVvNmN2srVxdyZ0QO/Coh+o1q0DBVN1CEtUMnVCqxQkexJ9g3LA==" hashValue="uqzIqpMVLB6NB8jjlEkve8k6zCkxh0J26+WIP3e0vVcoG9J80pEWdHjkc0NBRnb4WCsvVH8p38su79d0eHoL7Q==" algorithmName="SHA-512" password="CC35"/>
  <autoFilter ref="C90:K306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1_02/139751101"/>
    <hyperlink ref="F98" r:id="rId2" display="https://podminky.urs.cz/item/CS_URS_2021_02/162211311"/>
    <hyperlink ref="F101" r:id="rId3" display="https://podminky.urs.cz/item/CS_URS_2021_02/162211319"/>
    <hyperlink ref="F103" r:id="rId4" display="https://podminky.urs.cz/item/CS_URS_2021_02/162751117"/>
    <hyperlink ref="F105" r:id="rId5" display="https://podminky.urs.cz/item/CS_URS_2021_02/162751119"/>
    <hyperlink ref="F108" r:id="rId6" display="https://podminky.urs.cz/item/CS_URS_2021_02/167111101"/>
    <hyperlink ref="F110" r:id="rId7" display="https://podminky.urs.cz/item/CS_URS_2021_02/171201221"/>
    <hyperlink ref="F113" r:id="rId8" display="https://podminky.urs.cz/item/CS_URS_2021_02/174111102"/>
    <hyperlink ref="F116" r:id="rId9" display="https://podminky.urs.cz/item/CS_URS_2021_02/175111101"/>
    <hyperlink ref="F122" r:id="rId10" display="https://podminky.urs.cz/item/CS_URS_2021_02/451572111"/>
    <hyperlink ref="F126" r:id="rId11" display="https://podminky.urs.cz/item/CS_URS_2021_02/612135101"/>
    <hyperlink ref="F132" r:id="rId12" display="https://podminky.urs.cz/item/CS_URS_2021_02/971033131"/>
    <hyperlink ref="F135" r:id="rId13" display="https://podminky.urs.cz/item/CS_URS_2021_02/971033231"/>
    <hyperlink ref="F138" r:id="rId14" display="https://podminky.urs.cz/item/CS_URS_2021_02/974031144"/>
    <hyperlink ref="F141" r:id="rId15" display="https://podminky.urs.cz/item/CS_URS_2021_02/974031153"/>
    <hyperlink ref="F144" r:id="rId16" display="https://podminky.urs.cz/item/CS_URS_2021_02/974031164"/>
    <hyperlink ref="F148" r:id="rId17" display="https://podminky.urs.cz/item/CS_URS_2021_02/997013211"/>
    <hyperlink ref="F150" r:id="rId18" display="https://podminky.urs.cz/item/CS_URS_2021_02/997013501"/>
    <hyperlink ref="F152" r:id="rId19" display="https://podminky.urs.cz/item/CS_URS_2021_02/997013509"/>
    <hyperlink ref="F155" r:id="rId20" display="https://podminky.urs.cz/item/CS_URS_2021_02/997013603"/>
    <hyperlink ref="F158" r:id="rId21" display="https://podminky.urs.cz/item/CS_URS_2021_02/998018001"/>
    <hyperlink ref="F162" r:id="rId22" display="https://podminky.urs.cz/item/CS_URS_2021_02/721173401"/>
    <hyperlink ref="F165" r:id="rId23" display="https://podminky.urs.cz/item/CS_URS_2021_02/721173402"/>
    <hyperlink ref="F168" r:id="rId24" display="https://podminky.urs.cz/item/CS_URS_2021_02/721173403"/>
    <hyperlink ref="F170" r:id="rId25" display="https://podminky.urs.cz/item/CS_URS_2021_02/721174042"/>
    <hyperlink ref="F173" r:id="rId26" display="https://podminky.urs.cz/item/CS_URS_2021_02/721174043"/>
    <hyperlink ref="F176" r:id="rId27" display="https://podminky.urs.cz/item/CS_URS_2021_02/721174045"/>
    <hyperlink ref="F179" r:id="rId28" display="https://podminky.urs.cz/item/CS_URS_2021_02/721174062"/>
    <hyperlink ref="F182" r:id="rId29" display="https://podminky.urs.cz/item/CS_URS_2021_02/721174063"/>
    <hyperlink ref="F186" r:id="rId30" display="https://podminky.urs.cz/item/CS_URS_2021_02/721194104"/>
    <hyperlink ref="F188" r:id="rId31" display="https://podminky.urs.cz/item/CS_URS_2021_02/721194105"/>
    <hyperlink ref="F190" r:id="rId32" display="https://podminky.urs.cz/item/CS_URS_2021_02/721194109"/>
    <hyperlink ref="F192" r:id="rId33" display="https://podminky.urs.cz/item/CS_URS_2021_02/721226511"/>
    <hyperlink ref="F194" r:id="rId34" display="https://podminky.urs.cz/item/CS_URS_2021_02/721273152"/>
    <hyperlink ref="F196" r:id="rId35" display="https://podminky.urs.cz/item/CS_URS_2021_02/721274125"/>
    <hyperlink ref="F198" r:id="rId36" display="https://podminky.urs.cz/item/CS_URS_2021_02/721290111"/>
    <hyperlink ref="F201" r:id="rId37" display="https://podminky.urs.cz/item/CS_URS_2021_02/721290112"/>
    <hyperlink ref="F203" r:id="rId38" display="https://podminky.urs.cz/item/CS_URS_2021_02/998721101"/>
    <hyperlink ref="F205" r:id="rId39" display="https://podminky.urs.cz/item/CS_URS_2021_02/998721181"/>
    <hyperlink ref="F208" r:id="rId40" display="https://podminky.urs.cz/item/CS_URS_2021_02/722174002"/>
    <hyperlink ref="F213" r:id="rId41" display="https://podminky.urs.cz/item/CS_URS_2021_02/722174003"/>
    <hyperlink ref="F216" r:id="rId42" display="https://podminky.urs.cz/item/CS_URS_2021_02/722174062"/>
    <hyperlink ref="F218" r:id="rId43" display="https://podminky.urs.cz/item/CS_URS_2021_02/722181251"/>
    <hyperlink ref="F220" r:id="rId44" display="https://podminky.urs.cz/item/CS_URS_2021_02/722181252"/>
    <hyperlink ref="F222" r:id="rId45" display="https://podminky.urs.cz/item/CS_URS_2021_02/722182012"/>
    <hyperlink ref="F225" r:id="rId46" display="https://podminky.urs.cz/item/CS_URS_2021_02/722190401"/>
    <hyperlink ref="F227" r:id="rId47" display="https://podminky.urs.cz/item/CS_URS_2021_02/722220152"/>
    <hyperlink ref="F229" r:id="rId48" display="https://podminky.urs.cz/item/CS_URS_2021_02/722220161"/>
    <hyperlink ref="F231" r:id="rId49" display="https://podminky.urs.cz/item/CS_URS_2021_02/722220233"/>
    <hyperlink ref="F233" r:id="rId50" display="https://podminky.urs.cz/item/CS_URS_2021_02/722224115"/>
    <hyperlink ref="F235" r:id="rId51" display="https://podminky.urs.cz/item/CS_URS_2021_02/722240123"/>
    <hyperlink ref="F237" r:id="rId52" display="https://podminky.urs.cz/item/CS_URS_2021_02/722290226"/>
    <hyperlink ref="F240" r:id="rId53" display="https://podminky.urs.cz/item/CS_URS_2021_02/722290234"/>
    <hyperlink ref="F242" r:id="rId54" display="https://podminky.urs.cz/item/CS_URS_2021_02/998722101"/>
    <hyperlink ref="F244" r:id="rId55" display="https://podminky.urs.cz/item/CS_URS_2021_02/998722181"/>
    <hyperlink ref="F247" r:id="rId56" display="https://podminky.urs.cz/item/CS_URS_2021_02/725112022"/>
    <hyperlink ref="F249" r:id="rId57" display="https://podminky.urs.cz/item/CS_URS_2021_02/725211617"/>
    <hyperlink ref="F253" r:id="rId58" display="https://podminky.urs.cz/item/CS_URS_2021_02/725291621"/>
    <hyperlink ref="F255" r:id="rId59" display="https://podminky.urs.cz/item/CS_URS_2021_02/725291631"/>
    <hyperlink ref="F257" r:id="rId60" display="https://podminky.urs.cz/item/CS_URS_2021_02/725311121"/>
    <hyperlink ref="F259" r:id="rId61" display="https://podminky.urs.cz/item/CS_URS_2021_02/725331111"/>
    <hyperlink ref="F265" r:id="rId62" display="https://podminky.urs.cz/item/CS_URS_2021_02/725535211"/>
    <hyperlink ref="F267" r:id="rId63" display="https://podminky.urs.cz/item/CS_URS_2021_02/725535222"/>
    <hyperlink ref="F269" r:id="rId64" display="https://podminky.urs.cz/item/CS_URS_2021_02/725819202"/>
    <hyperlink ref="F272" r:id="rId65" display="https://podminky.urs.cz/item/CS_URS_2021_02/725819401"/>
    <hyperlink ref="F277" r:id="rId66" display="https://podminky.urs.cz/item/CS_URS_2021_02/725821312"/>
    <hyperlink ref="F279" r:id="rId67" display="https://podminky.urs.cz/item/CS_URS_2021_02/725821325"/>
    <hyperlink ref="F281" r:id="rId68" display="https://podminky.urs.cz/item/CS_URS_2021_02/725822611"/>
    <hyperlink ref="F283" r:id="rId69" display="https://podminky.urs.cz/item/CS_URS_2021_02/725851315"/>
    <hyperlink ref="F285" r:id="rId70" display="https://podminky.urs.cz/item/CS_URS_2021_02/725851325"/>
    <hyperlink ref="F287" r:id="rId71" display="https://podminky.urs.cz/item/CS_URS_2021_02/725861102"/>
    <hyperlink ref="F289" r:id="rId72" display="https://podminky.urs.cz/item/CS_URS_2021_02/725862113"/>
    <hyperlink ref="F291" r:id="rId73" display="https://podminky.urs.cz/item/CS_URS_2021_02/725980123"/>
    <hyperlink ref="F293" r:id="rId74" display="https://podminky.urs.cz/item/CS_URS_2021_02/998725101"/>
    <hyperlink ref="F295" r:id="rId75" display="https://podminky.urs.cz/item/CS_URS_2021_02/998725181"/>
    <hyperlink ref="F298" r:id="rId76" display="https://podminky.urs.cz/item/CS_URS_2021_02/726131041"/>
    <hyperlink ref="F300" r:id="rId77" display="https://podminky.urs.cz/item/CS_URS_2021_02/726191001"/>
    <hyperlink ref="F302" r:id="rId78" display="https://podminky.urs.cz/item/CS_URS_2021_02/726191002"/>
    <hyperlink ref="F304" r:id="rId79" display="https://podminky.urs.cz/item/CS_URS_2021_02/998726111"/>
    <hyperlink ref="F306" r:id="rId80" display="https://podminky.urs.cz/item/CS_URS_2021_02/99872618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zakázky'!K6</f>
        <v>Vestavba sociálního zářízení do objektu Evangelického kostela ve Varnsdorfu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1515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zakázky'!AN8</f>
        <v>5. 5. 2022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28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ROUND((SUM(BE86:BE186)),  2)</f>
        <v>0</v>
      </c>
      <c r="G33" s="39"/>
      <c r="H33" s="39"/>
      <c r="I33" s="149">
        <v>0.20999999999999999</v>
      </c>
      <c r="J33" s="148">
        <f>ROUND(((SUM(BE86:BE186))*I33),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ROUND((SUM(BF86:BF186)),  2)</f>
        <v>0</v>
      </c>
      <c r="G34" s="39"/>
      <c r="H34" s="39"/>
      <c r="I34" s="149">
        <v>0.14999999999999999</v>
      </c>
      <c r="J34" s="148">
        <f>ROUND(((SUM(BF86:BF186))*I34),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ROUND((SUM(BG86:BG186)),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ROUND((SUM(BH86:BH186)),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ROUND((SUM(BI86:BI186)),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Vestavba sociálního zářízení do objektu Evangelického kostela ve Varnsdorfu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3 - Vzduchotechnika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Varnsdorf</v>
      </c>
      <c r="G52" s="41"/>
      <c r="H52" s="41"/>
      <c r="I52" s="33" t="s">
        <v>23</v>
      </c>
      <c r="J52" s="73" t="str">
        <f>IF(J12="","",J12)</f>
        <v>5. 5. 2022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Varnsdorf</v>
      </c>
      <c r="G54" s="41"/>
      <c r="H54" s="41"/>
      <c r="I54" s="33" t="s">
        <v>31</v>
      </c>
      <c r="J54" s="37" t="str">
        <f>E21</f>
        <v>Pavel Hruška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Pavel Hruška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175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180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181</v>
      </c>
      <c r="E62" s="175"/>
      <c r="F62" s="175"/>
      <c r="G62" s="175"/>
      <c r="H62" s="175"/>
      <c r="I62" s="175"/>
      <c r="J62" s="176">
        <f>J92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182</v>
      </c>
      <c r="E63" s="175"/>
      <c r="F63" s="175"/>
      <c r="G63" s="175"/>
      <c r="H63" s="175"/>
      <c r="I63" s="175"/>
      <c r="J63" s="176">
        <f>J101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183</v>
      </c>
      <c r="E64" s="175"/>
      <c r="F64" s="175"/>
      <c r="G64" s="175"/>
      <c r="H64" s="175"/>
      <c r="I64" s="175"/>
      <c r="J64" s="176">
        <f>J111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184</v>
      </c>
      <c r="E65" s="169"/>
      <c r="F65" s="169"/>
      <c r="G65" s="169"/>
      <c r="H65" s="169"/>
      <c r="I65" s="169"/>
      <c r="J65" s="170">
        <f>J114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1516</v>
      </c>
      <c r="E66" s="175"/>
      <c r="F66" s="175"/>
      <c r="G66" s="175"/>
      <c r="H66" s="175"/>
      <c r="I66" s="175"/>
      <c r="J66" s="176">
        <f>J115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107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Vestavba sociálního zářízení do objektu Evangelického kostela ve Varnsdorfu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95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3 - Vzduchotechnika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Varnsdorf</v>
      </c>
      <c r="G80" s="41"/>
      <c r="H80" s="41"/>
      <c r="I80" s="33" t="s">
        <v>23</v>
      </c>
      <c r="J80" s="73" t="str">
        <f>IF(J12="","",J12)</f>
        <v>5. 5. 2022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Město Varnsdorf</v>
      </c>
      <c r="G82" s="41"/>
      <c r="H82" s="41"/>
      <c r="I82" s="33" t="s">
        <v>31</v>
      </c>
      <c r="J82" s="37" t="str">
        <f>E21</f>
        <v>Pavel Hruška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Pavel Hruška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108</v>
      </c>
      <c r="D85" s="181" t="s">
        <v>56</v>
      </c>
      <c r="E85" s="181" t="s">
        <v>52</v>
      </c>
      <c r="F85" s="181" t="s">
        <v>53</v>
      </c>
      <c r="G85" s="181" t="s">
        <v>109</v>
      </c>
      <c r="H85" s="181" t="s">
        <v>110</v>
      </c>
      <c r="I85" s="181" t="s">
        <v>111</v>
      </c>
      <c r="J85" s="181" t="s">
        <v>99</v>
      </c>
      <c r="K85" s="182" t="s">
        <v>112</v>
      </c>
      <c r="L85" s="183"/>
      <c r="M85" s="93" t="s">
        <v>19</v>
      </c>
      <c r="N85" s="94" t="s">
        <v>41</v>
      </c>
      <c r="O85" s="94" t="s">
        <v>113</v>
      </c>
      <c r="P85" s="94" t="s">
        <v>114</v>
      </c>
      <c r="Q85" s="94" t="s">
        <v>115</v>
      </c>
      <c r="R85" s="94" t="s">
        <v>116</v>
      </c>
      <c r="S85" s="94" t="s">
        <v>117</v>
      </c>
      <c r="T85" s="95" t="s">
        <v>118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119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P87+P114</f>
        <v>0</v>
      </c>
      <c r="Q86" s="97"/>
      <c r="R86" s="186">
        <f>R87+R114</f>
        <v>0.51009400000000005</v>
      </c>
      <c r="S86" s="97"/>
      <c r="T86" s="187">
        <f>T87+T114</f>
        <v>0.23700000000000002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70</v>
      </c>
      <c r="AU86" s="18" t="s">
        <v>100</v>
      </c>
      <c r="BK86" s="188">
        <f>BK87+BK114</f>
        <v>0</v>
      </c>
    </row>
    <row r="87" s="12" customFormat="1" ht="25.92" customHeight="1">
      <c r="A87" s="12"/>
      <c r="B87" s="189"/>
      <c r="C87" s="190"/>
      <c r="D87" s="191" t="s">
        <v>70</v>
      </c>
      <c r="E87" s="192" t="s">
        <v>195</v>
      </c>
      <c r="F87" s="192" t="s">
        <v>196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P88+P92+P101+P111</f>
        <v>0</v>
      </c>
      <c r="Q87" s="197"/>
      <c r="R87" s="198">
        <f>R88+R92+R101+R111</f>
        <v>0.018534000000000002</v>
      </c>
      <c r="S87" s="197"/>
      <c r="T87" s="199">
        <f>T88+T92+T101+T111</f>
        <v>0.23700000000000002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79</v>
      </c>
      <c r="AT87" s="201" t="s">
        <v>70</v>
      </c>
      <c r="AU87" s="201" t="s">
        <v>71</v>
      </c>
      <c r="AY87" s="200" t="s">
        <v>123</v>
      </c>
      <c r="BK87" s="202">
        <f>BK88+BK92+BK101+BK111</f>
        <v>0</v>
      </c>
    </row>
    <row r="88" s="12" customFormat="1" ht="22.8" customHeight="1">
      <c r="A88" s="12"/>
      <c r="B88" s="189"/>
      <c r="C88" s="190"/>
      <c r="D88" s="191" t="s">
        <v>70</v>
      </c>
      <c r="E88" s="203" t="s">
        <v>158</v>
      </c>
      <c r="F88" s="203" t="s">
        <v>314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SUM(P89:P91)</f>
        <v>0</v>
      </c>
      <c r="Q88" s="197"/>
      <c r="R88" s="198">
        <f>SUM(R89:R91)</f>
        <v>0.012</v>
      </c>
      <c r="S88" s="197"/>
      <c r="T88" s="199">
        <f>SUM(T89:T91)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79</v>
      </c>
      <c r="AY88" s="200" t="s">
        <v>123</v>
      </c>
      <c r="BK88" s="202">
        <f>SUM(BK89:BK91)</f>
        <v>0</v>
      </c>
    </row>
    <row r="89" s="2" customFormat="1" ht="16.5" customHeight="1">
      <c r="A89" s="39"/>
      <c r="B89" s="40"/>
      <c r="C89" s="205" t="s">
        <v>79</v>
      </c>
      <c r="D89" s="205" t="s">
        <v>126</v>
      </c>
      <c r="E89" s="206" t="s">
        <v>1193</v>
      </c>
      <c r="F89" s="207" t="s">
        <v>1194</v>
      </c>
      <c r="G89" s="208" t="s">
        <v>230</v>
      </c>
      <c r="H89" s="209">
        <v>0.29999999999999999</v>
      </c>
      <c r="I89" s="210"/>
      <c r="J89" s="211">
        <f>ROUND(I89*H89,2)</f>
        <v>0</v>
      </c>
      <c r="K89" s="207" t="s">
        <v>130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0.040000000000000001</v>
      </c>
      <c r="R89" s="214">
        <f>Q89*H89</f>
        <v>0.012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147</v>
      </c>
      <c r="AT89" s="216" t="s">
        <v>126</v>
      </c>
      <c r="AU89" s="216" t="s">
        <v>81</v>
      </c>
      <c r="AY89" s="18" t="s">
        <v>123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147</v>
      </c>
      <c r="BM89" s="216" t="s">
        <v>1517</v>
      </c>
    </row>
    <row r="90" s="2" customFormat="1">
      <c r="A90" s="39"/>
      <c r="B90" s="40"/>
      <c r="C90" s="41"/>
      <c r="D90" s="218" t="s">
        <v>133</v>
      </c>
      <c r="E90" s="41"/>
      <c r="F90" s="219" t="s">
        <v>1196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133</v>
      </c>
      <c r="AU90" s="18" t="s">
        <v>81</v>
      </c>
    </row>
    <row r="91" s="13" customFormat="1">
      <c r="A91" s="13"/>
      <c r="B91" s="227"/>
      <c r="C91" s="228"/>
      <c r="D91" s="229" t="s">
        <v>203</v>
      </c>
      <c r="E91" s="230" t="s">
        <v>19</v>
      </c>
      <c r="F91" s="231" t="s">
        <v>1518</v>
      </c>
      <c r="G91" s="228"/>
      <c r="H91" s="232">
        <v>0.29999999999999999</v>
      </c>
      <c r="I91" s="233"/>
      <c r="J91" s="228"/>
      <c r="K91" s="228"/>
      <c r="L91" s="234"/>
      <c r="M91" s="235"/>
      <c r="N91" s="236"/>
      <c r="O91" s="236"/>
      <c r="P91" s="236"/>
      <c r="Q91" s="236"/>
      <c r="R91" s="236"/>
      <c r="S91" s="236"/>
      <c r="T91" s="23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8" t="s">
        <v>203</v>
      </c>
      <c r="AU91" s="238" t="s">
        <v>81</v>
      </c>
      <c r="AV91" s="13" t="s">
        <v>81</v>
      </c>
      <c r="AW91" s="13" t="s">
        <v>33</v>
      </c>
      <c r="AX91" s="13" t="s">
        <v>79</v>
      </c>
      <c r="AY91" s="238" t="s">
        <v>123</v>
      </c>
    </row>
    <row r="92" s="12" customFormat="1" ht="22.8" customHeight="1">
      <c r="A92" s="12"/>
      <c r="B92" s="189"/>
      <c r="C92" s="190"/>
      <c r="D92" s="191" t="s">
        <v>70</v>
      </c>
      <c r="E92" s="203" t="s">
        <v>240</v>
      </c>
      <c r="F92" s="203" t="s">
        <v>513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SUM(P93:P100)</f>
        <v>0</v>
      </c>
      <c r="Q92" s="197"/>
      <c r="R92" s="198">
        <f>SUM(R93:R100)</f>
        <v>0.0065340000000000007</v>
      </c>
      <c r="S92" s="197"/>
      <c r="T92" s="199">
        <f>SUM(T93:T100)</f>
        <v>0.23700000000000002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79</v>
      </c>
      <c r="AT92" s="201" t="s">
        <v>70</v>
      </c>
      <c r="AU92" s="201" t="s">
        <v>79</v>
      </c>
      <c r="AY92" s="200" t="s">
        <v>123</v>
      </c>
      <c r="BK92" s="202">
        <f>SUM(BK93:BK100)</f>
        <v>0</v>
      </c>
    </row>
    <row r="93" s="2" customFormat="1" ht="24.15" customHeight="1">
      <c r="A93" s="39"/>
      <c r="B93" s="40"/>
      <c r="C93" s="205" t="s">
        <v>81</v>
      </c>
      <c r="D93" s="205" t="s">
        <v>126</v>
      </c>
      <c r="E93" s="206" t="s">
        <v>515</v>
      </c>
      <c r="F93" s="207" t="s">
        <v>516</v>
      </c>
      <c r="G93" s="208" t="s">
        <v>230</v>
      </c>
      <c r="H93" s="209">
        <v>20</v>
      </c>
      <c r="I93" s="210"/>
      <c r="J93" s="211">
        <f>ROUND(I93*H93,2)</f>
        <v>0</v>
      </c>
      <c r="K93" s="207" t="s">
        <v>130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0.00021000000000000001</v>
      </c>
      <c r="R93" s="214">
        <f>Q93*H93</f>
        <v>0.0042000000000000006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147</v>
      </c>
      <c r="AT93" s="216" t="s">
        <v>126</v>
      </c>
      <c r="AU93" s="216" t="s">
        <v>81</v>
      </c>
      <c r="AY93" s="18" t="s">
        <v>123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147</v>
      </c>
      <c r="BM93" s="216" t="s">
        <v>1519</v>
      </c>
    </row>
    <row r="94" s="2" customFormat="1">
      <c r="A94" s="39"/>
      <c r="B94" s="40"/>
      <c r="C94" s="41"/>
      <c r="D94" s="218" t="s">
        <v>133</v>
      </c>
      <c r="E94" s="41"/>
      <c r="F94" s="219" t="s">
        <v>518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133</v>
      </c>
      <c r="AU94" s="18" t="s">
        <v>81</v>
      </c>
    </row>
    <row r="95" s="2" customFormat="1" ht="24.15" customHeight="1">
      <c r="A95" s="39"/>
      <c r="B95" s="40"/>
      <c r="C95" s="205" t="s">
        <v>141</v>
      </c>
      <c r="D95" s="205" t="s">
        <v>126</v>
      </c>
      <c r="E95" s="206" t="s">
        <v>1520</v>
      </c>
      <c r="F95" s="207" t="s">
        <v>1521</v>
      </c>
      <c r="G95" s="208" t="s">
        <v>298</v>
      </c>
      <c r="H95" s="209">
        <v>1</v>
      </c>
      <c r="I95" s="210"/>
      <c r="J95" s="211">
        <f>ROUND(I95*H95,2)</f>
        <v>0</v>
      </c>
      <c r="K95" s="207" t="s">
        <v>130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0.17100000000000001</v>
      </c>
      <c r="T95" s="215">
        <f>S95*H95</f>
        <v>0.17100000000000001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147</v>
      </c>
      <c r="AT95" s="216" t="s">
        <v>126</v>
      </c>
      <c r="AU95" s="216" t="s">
        <v>81</v>
      </c>
      <c r="AY95" s="18" t="s">
        <v>123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147</v>
      </c>
      <c r="BM95" s="216" t="s">
        <v>1522</v>
      </c>
    </row>
    <row r="96" s="2" customFormat="1">
      <c r="A96" s="39"/>
      <c r="B96" s="40"/>
      <c r="C96" s="41"/>
      <c r="D96" s="218" t="s">
        <v>133</v>
      </c>
      <c r="E96" s="41"/>
      <c r="F96" s="219" t="s">
        <v>1523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133</v>
      </c>
      <c r="AU96" s="18" t="s">
        <v>81</v>
      </c>
    </row>
    <row r="97" s="2" customFormat="1" ht="24.15" customHeight="1">
      <c r="A97" s="39"/>
      <c r="B97" s="40"/>
      <c r="C97" s="205" t="s">
        <v>147</v>
      </c>
      <c r="D97" s="205" t="s">
        <v>126</v>
      </c>
      <c r="E97" s="206" t="s">
        <v>1524</v>
      </c>
      <c r="F97" s="207" t="s">
        <v>1525</v>
      </c>
      <c r="G97" s="208" t="s">
        <v>298</v>
      </c>
      <c r="H97" s="209">
        <v>0.29999999999999999</v>
      </c>
      <c r="I97" s="210"/>
      <c r="J97" s="211">
        <f>ROUND(I97*H97,2)</f>
        <v>0</v>
      </c>
      <c r="K97" s="207" t="s">
        <v>130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0.00365</v>
      </c>
      <c r="R97" s="214">
        <f>Q97*H97</f>
        <v>0.0010950000000000001</v>
      </c>
      <c r="S97" s="214">
        <v>0.11</v>
      </c>
      <c r="T97" s="215">
        <f>S97*H97</f>
        <v>0.033000000000000002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147</v>
      </c>
      <c r="AT97" s="216" t="s">
        <v>126</v>
      </c>
      <c r="AU97" s="216" t="s">
        <v>81</v>
      </c>
      <c r="AY97" s="18" t="s">
        <v>123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147</v>
      </c>
      <c r="BM97" s="216" t="s">
        <v>1526</v>
      </c>
    </row>
    <row r="98" s="2" customFormat="1">
      <c r="A98" s="39"/>
      <c r="B98" s="40"/>
      <c r="C98" s="41"/>
      <c r="D98" s="218" t="s">
        <v>133</v>
      </c>
      <c r="E98" s="41"/>
      <c r="F98" s="219" t="s">
        <v>1527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133</v>
      </c>
      <c r="AU98" s="18" t="s">
        <v>81</v>
      </c>
    </row>
    <row r="99" s="2" customFormat="1" ht="24.15" customHeight="1">
      <c r="A99" s="39"/>
      <c r="B99" s="40"/>
      <c r="C99" s="205" t="s">
        <v>122</v>
      </c>
      <c r="D99" s="205" t="s">
        <v>126</v>
      </c>
      <c r="E99" s="206" t="s">
        <v>1528</v>
      </c>
      <c r="F99" s="207" t="s">
        <v>1529</v>
      </c>
      <c r="G99" s="208" t="s">
        <v>298</v>
      </c>
      <c r="H99" s="209">
        <v>0.29999999999999999</v>
      </c>
      <c r="I99" s="210"/>
      <c r="J99" s="211">
        <f>ROUND(I99*H99,2)</f>
        <v>0</v>
      </c>
      <c r="K99" s="207" t="s">
        <v>130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0.00413</v>
      </c>
      <c r="R99" s="214">
        <f>Q99*H99</f>
        <v>0.0012389999999999999</v>
      </c>
      <c r="S99" s="214">
        <v>0.11</v>
      </c>
      <c r="T99" s="215">
        <f>S99*H99</f>
        <v>0.033000000000000002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147</v>
      </c>
      <c r="AT99" s="216" t="s">
        <v>126</v>
      </c>
      <c r="AU99" s="216" t="s">
        <v>81</v>
      </c>
      <c r="AY99" s="18" t="s">
        <v>123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147</v>
      </c>
      <c r="BM99" s="216" t="s">
        <v>1530</v>
      </c>
    </row>
    <row r="100" s="2" customFormat="1">
      <c r="A100" s="39"/>
      <c r="B100" s="40"/>
      <c r="C100" s="41"/>
      <c r="D100" s="218" t="s">
        <v>133</v>
      </c>
      <c r="E100" s="41"/>
      <c r="F100" s="219" t="s">
        <v>1531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133</v>
      </c>
      <c r="AU100" s="18" t="s">
        <v>81</v>
      </c>
    </row>
    <row r="101" s="12" customFormat="1" ht="22.8" customHeight="1">
      <c r="A101" s="12"/>
      <c r="B101" s="189"/>
      <c r="C101" s="190"/>
      <c r="D101" s="191" t="s">
        <v>70</v>
      </c>
      <c r="E101" s="203" t="s">
        <v>547</v>
      </c>
      <c r="F101" s="203" t="s">
        <v>548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SUM(P102:P110)</f>
        <v>0</v>
      </c>
      <c r="Q101" s="197"/>
      <c r="R101" s="198">
        <f>SUM(R102:R110)</f>
        <v>0</v>
      </c>
      <c r="S101" s="197"/>
      <c r="T101" s="199">
        <f>SUM(T102:T110)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79</v>
      </c>
      <c r="AT101" s="201" t="s">
        <v>70</v>
      </c>
      <c r="AU101" s="201" t="s">
        <v>79</v>
      </c>
      <c r="AY101" s="200" t="s">
        <v>123</v>
      </c>
      <c r="BK101" s="202">
        <f>SUM(BK102:BK110)</f>
        <v>0</v>
      </c>
    </row>
    <row r="102" s="2" customFormat="1" ht="24.15" customHeight="1">
      <c r="A102" s="39"/>
      <c r="B102" s="40"/>
      <c r="C102" s="205" t="s">
        <v>158</v>
      </c>
      <c r="D102" s="205" t="s">
        <v>126</v>
      </c>
      <c r="E102" s="206" t="s">
        <v>550</v>
      </c>
      <c r="F102" s="207" t="s">
        <v>551</v>
      </c>
      <c r="G102" s="208" t="s">
        <v>224</v>
      </c>
      <c r="H102" s="209">
        <v>0.23699999999999999</v>
      </c>
      <c r="I102" s="210"/>
      <c r="J102" s="211">
        <f>ROUND(I102*H102,2)</f>
        <v>0</v>
      </c>
      <c r="K102" s="207" t="s">
        <v>130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147</v>
      </c>
      <c r="AT102" s="216" t="s">
        <v>126</v>
      </c>
      <c r="AU102" s="216" t="s">
        <v>81</v>
      </c>
      <c r="AY102" s="18" t="s">
        <v>123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147</v>
      </c>
      <c r="BM102" s="216" t="s">
        <v>1532</v>
      </c>
    </row>
    <row r="103" s="2" customFormat="1">
      <c r="A103" s="39"/>
      <c r="B103" s="40"/>
      <c r="C103" s="41"/>
      <c r="D103" s="218" t="s">
        <v>133</v>
      </c>
      <c r="E103" s="41"/>
      <c r="F103" s="219" t="s">
        <v>553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133</v>
      </c>
      <c r="AU103" s="18" t="s">
        <v>81</v>
      </c>
    </row>
    <row r="104" s="2" customFormat="1" ht="21.75" customHeight="1">
      <c r="A104" s="39"/>
      <c r="B104" s="40"/>
      <c r="C104" s="205" t="s">
        <v>165</v>
      </c>
      <c r="D104" s="205" t="s">
        <v>126</v>
      </c>
      <c r="E104" s="206" t="s">
        <v>555</v>
      </c>
      <c r="F104" s="207" t="s">
        <v>556</v>
      </c>
      <c r="G104" s="208" t="s">
        <v>224</v>
      </c>
      <c r="H104" s="209">
        <v>0.23699999999999999</v>
      </c>
      <c r="I104" s="210"/>
      <c r="J104" s="211">
        <f>ROUND(I104*H104,2)</f>
        <v>0</v>
      </c>
      <c r="K104" s="207" t="s">
        <v>130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147</v>
      </c>
      <c r="AT104" s="216" t="s">
        <v>126</v>
      </c>
      <c r="AU104" s="216" t="s">
        <v>81</v>
      </c>
      <c r="AY104" s="18" t="s">
        <v>123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147</v>
      </c>
      <c r="BM104" s="216" t="s">
        <v>1533</v>
      </c>
    </row>
    <row r="105" s="2" customFormat="1">
      <c r="A105" s="39"/>
      <c r="B105" s="40"/>
      <c r="C105" s="41"/>
      <c r="D105" s="218" t="s">
        <v>133</v>
      </c>
      <c r="E105" s="41"/>
      <c r="F105" s="219" t="s">
        <v>558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133</v>
      </c>
      <c r="AU105" s="18" t="s">
        <v>81</v>
      </c>
    </row>
    <row r="106" s="2" customFormat="1" ht="24.15" customHeight="1">
      <c r="A106" s="39"/>
      <c r="B106" s="40"/>
      <c r="C106" s="205" t="s">
        <v>169</v>
      </c>
      <c r="D106" s="205" t="s">
        <v>126</v>
      </c>
      <c r="E106" s="206" t="s">
        <v>560</v>
      </c>
      <c r="F106" s="207" t="s">
        <v>561</v>
      </c>
      <c r="G106" s="208" t="s">
        <v>224</v>
      </c>
      <c r="H106" s="209">
        <v>9.2430000000000003</v>
      </c>
      <c r="I106" s="210"/>
      <c r="J106" s="211">
        <f>ROUND(I106*H106,2)</f>
        <v>0</v>
      </c>
      <c r="K106" s="207" t="s">
        <v>130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147</v>
      </c>
      <c r="AT106" s="216" t="s">
        <v>126</v>
      </c>
      <c r="AU106" s="216" t="s">
        <v>81</v>
      </c>
      <c r="AY106" s="18" t="s">
        <v>123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147</v>
      </c>
      <c r="BM106" s="216" t="s">
        <v>1534</v>
      </c>
    </row>
    <row r="107" s="2" customFormat="1">
      <c r="A107" s="39"/>
      <c r="B107" s="40"/>
      <c r="C107" s="41"/>
      <c r="D107" s="218" t="s">
        <v>133</v>
      </c>
      <c r="E107" s="41"/>
      <c r="F107" s="219" t="s">
        <v>563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133</v>
      </c>
      <c r="AU107" s="18" t="s">
        <v>81</v>
      </c>
    </row>
    <row r="108" s="13" customFormat="1">
      <c r="A108" s="13"/>
      <c r="B108" s="227"/>
      <c r="C108" s="228"/>
      <c r="D108" s="229" t="s">
        <v>203</v>
      </c>
      <c r="E108" s="228"/>
      <c r="F108" s="231" t="s">
        <v>1535</v>
      </c>
      <c r="G108" s="228"/>
      <c r="H108" s="232">
        <v>9.2430000000000003</v>
      </c>
      <c r="I108" s="233"/>
      <c r="J108" s="228"/>
      <c r="K108" s="228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203</v>
      </c>
      <c r="AU108" s="238" t="s">
        <v>81</v>
      </c>
      <c r="AV108" s="13" t="s">
        <v>81</v>
      </c>
      <c r="AW108" s="13" t="s">
        <v>4</v>
      </c>
      <c r="AX108" s="13" t="s">
        <v>79</v>
      </c>
      <c r="AY108" s="238" t="s">
        <v>123</v>
      </c>
    </row>
    <row r="109" s="2" customFormat="1" ht="24.15" customHeight="1">
      <c r="A109" s="39"/>
      <c r="B109" s="40"/>
      <c r="C109" s="205" t="s">
        <v>240</v>
      </c>
      <c r="D109" s="205" t="s">
        <v>126</v>
      </c>
      <c r="E109" s="206" t="s">
        <v>572</v>
      </c>
      <c r="F109" s="207" t="s">
        <v>573</v>
      </c>
      <c r="G109" s="208" t="s">
        <v>224</v>
      </c>
      <c r="H109" s="209">
        <v>0.23699999999999999</v>
      </c>
      <c r="I109" s="210"/>
      <c r="J109" s="211">
        <f>ROUND(I109*H109,2)</f>
        <v>0</v>
      </c>
      <c r="K109" s="207" t="s">
        <v>130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147</v>
      </c>
      <c r="AT109" s="216" t="s">
        <v>126</v>
      </c>
      <c r="AU109" s="216" t="s">
        <v>81</v>
      </c>
      <c r="AY109" s="18" t="s">
        <v>123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147</v>
      </c>
      <c r="BM109" s="216" t="s">
        <v>1536</v>
      </c>
    </row>
    <row r="110" s="2" customFormat="1">
      <c r="A110" s="39"/>
      <c r="B110" s="40"/>
      <c r="C110" s="41"/>
      <c r="D110" s="218" t="s">
        <v>133</v>
      </c>
      <c r="E110" s="41"/>
      <c r="F110" s="219" t="s">
        <v>575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133</v>
      </c>
      <c r="AU110" s="18" t="s">
        <v>81</v>
      </c>
    </row>
    <row r="111" s="12" customFormat="1" ht="22.8" customHeight="1">
      <c r="A111" s="12"/>
      <c r="B111" s="189"/>
      <c r="C111" s="190"/>
      <c r="D111" s="191" t="s">
        <v>70</v>
      </c>
      <c r="E111" s="203" t="s">
        <v>582</v>
      </c>
      <c r="F111" s="203" t="s">
        <v>583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SUM(P112:P113)</f>
        <v>0</v>
      </c>
      <c r="Q111" s="197"/>
      <c r="R111" s="198">
        <f>SUM(R112:R113)</f>
        <v>0</v>
      </c>
      <c r="S111" s="197"/>
      <c r="T111" s="199">
        <f>SUM(T112:T113)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79</v>
      </c>
      <c r="AT111" s="201" t="s">
        <v>70</v>
      </c>
      <c r="AU111" s="201" t="s">
        <v>79</v>
      </c>
      <c r="AY111" s="200" t="s">
        <v>123</v>
      </c>
      <c r="BK111" s="202">
        <f>SUM(BK112:BK113)</f>
        <v>0</v>
      </c>
    </row>
    <row r="112" s="2" customFormat="1" ht="33" customHeight="1">
      <c r="A112" s="39"/>
      <c r="B112" s="40"/>
      <c r="C112" s="205" t="s">
        <v>246</v>
      </c>
      <c r="D112" s="205" t="s">
        <v>126</v>
      </c>
      <c r="E112" s="206" t="s">
        <v>585</v>
      </c>
      <c r="F112" s="207" t="s">
        <v>586</v>
      </c>
      <c r="G112" s="208" t="s">
        <v>224</v>
      </c>
      <c r="H112" s="209">
        <v>0.019</v>
      </c>
      <c r="I112" s="210"/>
      <c r="J112" s="211">
        <f>ROUND(I112*H112,2)</f>
        <v>0</v>
      </c>
      <c r="K112" s="207" t="s">
        <v>130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147</v>
      </c>
      <c r="AT112" s="216" t="s">
        <v>126</v>
      </c>
      <c r="AU112" s="216" t="s">
        <v>81</v>
      </c>
      <c r="AY112" s="18" t="s">
        <v>123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147</v>
      </c>
      <c r="BM112" s="216" t="s">
        <v>1537</v>
      </c>
    </row>
    <row r="113" s="2" customFormat="1">
      <c r="A113" s="39"/>
      <c r="B113" s="40"/>
      <c r="C113" s="41"/>
      <c r="D113" s="218" t="s">
        <v>133</v>
      </c>
      <c r="E113" s="41"/>
      <c r="F113" s="219" t="s">
        <v>588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133</v>
      </c>
      <c r="AU113" s="18" t="s">
        <v>81</v>
      </c>
    </row>
    <row r="114" s="12" customFormat="1" ht="25.92" customHeight="1">
      <c r="A114" s="12"/>
      <c r="B114" s="189"/>
      <c r="C114" s="190"/>
      <c r="D114" s="191" t="s">
        <v>70</v>
      </c>
      <c r="E114" s="192" t="s">
        <v>589</v>
      </c>
      <c r="F114" s="192" t="s">
        <v>590</v>
      </c>
      <c r="G114" s="190"/>
      <c r="H114" s="190"/>
      <c r="I114" s="193"/>
      <c r="J114" s="194">
        <f>BK114</f>
        <v>0</v>
      </c>
      <c r="K114" s="190"/>
      <c r="L114" s="195"/>
      <c r="M114" s="196"/>
      <c r="N114" s="197"/>
      <c r="O114" s="197"/>
      <c r="P114" s="198">
        <f>P115</f>
        <v>0</v>
      </c>
      <c r="Q114" s="197"/>
      <c r="R114" s="198">
        <f>R115</f>
        <v>0.49156</v>
      </c>
      <c r="S114" s="197"/>
      <c r="T114" s="199">
        <f>T115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81</v>
      </c>
      <c r="AT114" s="201" t="s">
        <v>70</v>
      </c>
      <c r="AU114" s="201" t="s">
        <v>71</v>
      </c>
      <c r="AY114" s="200" t="s">
        <v>123</v>
      </c>
      <c r="BK114" s="202">
        <f>BK115</f>
        <v>0</v>
      </c>
    </row>
    <row r="115" s="12" customFormat="1" ht="22.8" customHeight="1">
      <c r="A115" s="12"/>
      <c r="B115" s="189"/>
      <c r="C115" s="190"/>
      <c r="D115" s="191" t="s">
        <v>70</v>
      </c>
      <c r="E115" s="203" t="s">
        <v>1538</v>
      </c>
      <c r="F115" s="203" t="s">
        <v>89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SUM(P116:P186)</f>
        <v>0</v>
      </c>
      <c r="Q115" s="197"/>
      <c r="R115" s="198">
        <f>SUM(R116:R186)</f>
        <v>0.49156</v>
      </c>
      <c r="S115" s="197"/>
      <c r="T115" s="199">
        <f>SUM(T116:T186)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81</v>
      </c>
      <c r="AT115" s="201" t="s">
        <v>70</v>
      </c>
      <c r="AU115" s="201" t="s">
        <v>79</v>
      </c>
      <c r="AY115" s="200" t="s">
        <v>123</v>
      </c>
      <c r="BK115" s="202">
        <f>SUM(BK116:BK186)</f>
        <v>0</v>
      </c>
    </row>
    <row r="116" s="2" customFormat="1" ht="16.5" customHeight="1">
      <c r="A116" s="39"/>
      <c r="B116" s="40"/>
      <c r="C116" s="205" t="s">
        <v>251</v>
      </c>
      <c r="D116" s="205" t="s">
        <v>126</v>
      </c>
      <c r="E116" s="206" t="s">
        <v>1539</v>
      </c>
      <c r="F116" s="207" t="s">
        <v>1540</v>
      </c>
      <c r="G116" s="208" t="s">
        <v>266</v>
      </c>
      <c r="H116" s="209">
        <v>1</v>
      </c>
      <c r="I116" s="210"/>
      <c r="J116" s="211">
        <f>ROUND(I116*H116,2)</f>
        <v>0</v>
      </c>
      <c r="K116" s="207" t="s">
        <v>130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279</v>
      </c>
      <c r="AT116" s="216" t="s">
        <v>126</v>
      </c>
      <c r="AU116" s="216" t="s">
        <v>81</v>
      </c>
      <c r="AY116" s="18" t="s">
        <v>123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279</v>
      </c>
      <c r="BM116" s="216" t="s">
        <v>1541</v>
      </c>
    </row>
    <row r="117" s="2" customFormat="1">
      <c r="A117" s="39"/>
      <c r="B117" s="40"/>
      <c r="C117" s="41"/>
      <c r="D117" s="218" t="s">
        <v>133</v>
      </c>
      <c r="E117" s="41"/>
      <c r="F117" s="219" t="s">
        <v>1542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133</v>
      </c>
      <c r="AU117" s="18" t="s">
        <v>81</v>
      </c>
    </row>
    <row r="118" s="2" customFormat="1" ht="16.5" customHeight="1">
      <c r="A118" s="39"/>
      <c r="B118" s="40"/>
      <c r="C118" s="250" t="s">
        <v>257</v>
      </c>
      <c r="D118" s="250" t="s">
        <v>310</v>
      </c>
      <c r="E118" s="251" t="s">
        <v>1543</v>
      </c>
      <c r="F118" s="252" t="s">
        <v>1544</v>
      </c>
      <c r="G118" s="253" t="s">
        <v>266</v>
      </c>
      <c r="H118" s="254">
        <v>1</v>
      </c>
      <c r="I118" s="255"/>
      <c r="J118" s="256">
        <f>ROUND(I118*H118,2)</f>
        <v>0</v>
      </c>
      <c r="K118" s="252" t="s">
        <v>130</v>
      </c>
      <c r="L118" s="257"/>
      <c r="M118" s="258" t="s">
        <v>19</v>
      </c>
      <c r="N118" s="259" t="s">
        <v>42</v>
      </c>
      <c r="O118" s="85"/>
      <c r="P118" s="214">
        <f>O118*H118</f>
        <v>0</v>
      </c>
      <c r="Q118" s="214">
        <v>0.00056999999999999998</v>
      </c>
      <c r="R118" s="214">
        <f>Q118*H118</f>
        <v>0.00056999999999999998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390</v>
      </c>
      <c r="AT118" s="216" t="s">
        <v>310</v>
      </c>
      <c r="AU118" s="216" t="s">
        <v>81</v>
      </c>
      <c r="AY118" s="18" t="s">
        <v>123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279</v>
      </c>
      <c r="BM118" s="216" t="s">
        <v>1545</v>
      </c>
    </row>
    <row r="119" s="2" customFormat="1" ht="16.5" customHeight="1">
      <c r="A119" s="39"/>
      <c r="B119" s="40"/>
      <c r="C119" s="205" t="s">
        <v>263</v>
      </c>
      <c r="D119" s="205" t="s">
        <v>126</v>
      </c>
      <c r="E119" s="206" t="s">
        <v>1546</v>
      </c>
      <c r="F119" s="207" t="s">
        <v>1547</v>
      </c>
      <c r="G119" s="208" t="s">
        <v>266</v>
      </c>
      <c r="H119" s="209">
        <v>3</v>
      </c>
      <c r="I119" s="210"/>
      <c r="J119" s="211">
        <f>ROUND(I119*H119,2)</f>
        <v>0</v>
      </c>
      <c r="K119" s="207" t="s">
        <v>130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279</v>
      </c>
      <c r="AT119" s="216" t="s">
        <v>126</v>
      </c>
      <c r="AU119" s="216" t="s">
        <v>81</v>
      </c>
      <c r="AY119" s="18" t="s">
        <v>123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279</v>
      </c>
      <c r="BM119" s="216" t="s">
        <v>1548</v>
      </c>
    </row>
    <row r="120" s="2" customFormat="1">
      <c r="A120" s="39"/>
      <c r="B120" s="40"/>
      <c r="C120" s="41"/>
      <c r="D120" s="218" t="s">
        <v>133</v>
      </c>
      <c r="E120" s="41"/>
      <c r="F120" s="219" t="s">
        <v>1549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133</v>
      </c>
      <c r="AU120" s="18" t="s">
        <v>81</v>
      </c>
    </row>
    <row r="121" s="2" customFormat="1" ht="16.5" customHeight="1">
      <c r="A121" s="39"/>
      <c r="B121" s="40"/>
      <c r="C121" s="250" t="s">
        <v>270</v>
      </c>
      <c r="D121" s="250" t="s">
        <v>310</v>
      </c>
      <c r="E121" s="251" t="s">
        <v>1550</v>
      </c>
      <c r="F121" s="252" t="s">
        <v>1551</v>
      </c>
      <c r="G121" s="253" t="s">
        <v>266</v>
      </c>
      <c r="H121" s="254">
        <v>3</v>
      </c>
      <c r="I121" s="255"/>
      <c r="J121" s="256">
        <f>ROUND(I121*H121,2)</f>
        <v>0</v>
      </c>
      <c r="K121" s="252" t="s">
        <v>130</v>
      </c>
      <c r="L121" s="257"/>
      <c r="M121" s="258" t="s">
        <v>19</v>
      </c>
      <c r="N121" s="259" t="s">
        <v>42</v>
      </c>
      <c r="O121" s="85"/>
      <c r="P121" s="214">
        <f>O121*H121</f>
        <v>0</v>
      </c>
      <c r="Q121" s="214">
        <v>0.00076999999999999996</v>
      </c>
      <c r="R121" s="214">
        <f>Q121*H121</f>
        <v>0.00231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390</v>
      </c>
      <c r="AT121" s="216" t="s">
        <v>310</v>
      </c>
      <c r="AU121" s="216" t="s">
        <v>81</v>
      </c>
      <c r="AY121" s="18" t="s">
        <v>123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279</v>
      </c>
      <c r="BM121" s="216" t="s">
        <v>1552</v>
      </c>
    </row>
    <row r="122" s="2" customFormat="1" ht="16.5" customHeight="1">
      <c r="A122" s="39"/>
      <c r="B122" s="40"/>
      <c r="C122" s="205" t="s">
        <v>8</v>
      </c>
      <c r="D122" s="205" t="s">
        <v>126</v>
      </c>
      <c r="E122" s="206" t="s">
        <v>1553</v>
      </c>
      <c r="F122" s="207" t="s">
        <v>1554</v>
      </c>
      <c r="G122" s="208" t="s">
        <v>266</v>
      </c>
      <c r="H122" s="209">
        <v>2</v>
      </c>
      <c r="I122" s="210"/>
      <c r="J122" s="211">
        <f>ROUND(I122*H122,2)</f>
        <v>0</v>
      </c>
      <c r="K122" s="207" t="s">
        <v>130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279</v>
      </c>
      <c r="AT122" s="216" t="s">
        <v>126</v>
      </c>
      <c r="AU122" s="216" t="s">
        <v>81</v>
      </c>
      <c r="AY122" s="18" t="s">
        <v>123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279</v>
      </c>
      <c r="BM122" s="216" t="s">
        <v>1555</v>
      </c>
    </row>
    <row r="123" s="2" customFormat="1">
      <c r="A123" s="39"/>
      <c r="B123" s="40"/>
      <c r="C123" s="41"/>
      <c r="D123" s="218" t="s">
        <v>133</v>
      </c>
      <c r="E123" s="41"/>
      <c r="F123" s="219" t="s">
        <v>1556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133</v>
      </c>
      <c r="AU123" s="18" t="s">
        <v>81</v>
      </c>
    </row>
    <row r="124" s="2" customFormat="1" ht="21.75" customHeight="1">
      <c r="A124" s="39"/>
      <c r="B124" s="40"/>
      <c r="C124" s="250" t="s">
        <v>279</v>
      </c>
      <c r="D124" s="250" t="s">
        <v>310</v>
      </c>
      <c r="E124" s="251" t="s">
        <v>1557</v>
      </c>
      <c r="F124" s="252" t="s">
        <v>1558</v>
      </c>
      <c r="G124" s="253" t="s">
        <v>266</v>
      </c>
      <c r="H124" s="254">
        <v>2</v>
      </c>
      <c r="I124" s="255"/>
      <c r="J124" s="256">
        <f>ROUND(I124*H124,2)</f>
        <v>0</v>
      </c>
      <c r="K124" s="252" t="s">
        <v>130</v>
      </c>
      <c r="L124" s="257"/>
      <c r="M124" s="258" t="s">
        <v>19</v>
      </c>
      <c r="N124" s="259" t="s">
        <v>42</v>
      </c>
      <c r="O124" s="85"/>
      <c r="P124" s="214">
        <f>O124*H124</f>
        <v>0</v>
      </c>
      <c r="Q124" s="214">
        <v>0.00125</v>
      </c>
      <c r="R124" s="214">
        <f>Q124*H124</f>
        <v>0.0025000000000000001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390</v>
      </c>
      <c r="AT124" s="216" t="s">
        <v>310</v>
      </c>
      <c r="AU124" s="216" t="s">
        <v>81</v>
      </c>
      <c r="AY124" s="18" t="s">
        <v>123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279</v>
      </c>
      <c r="BM124" s="216" t="s">
        <v>1559</v>
      </c>
    </row>
    <row r="125" s="2" customFormat="1" ht="21.75" customHeight="1">
      <c r="A125" s="39"/>
      <c r="B125" s="40"/>
      <c r="C125" s="205" t="s">
        <v>284</v>
      </c>
      <c r="D125" s="205" t="s">
        <v>126</v>
      </c>
      <c r="E125" s="206" t="s">
        <v>1560</v>
      </c>
      <c r="F125" s="207" t="s">
        <v>1561</v>
      </c>
      <c r="G125" s="208" t="s">
        <v>266</v>
      </c>
      <c r="H125" s="209">
        <v>1</v>
      </c>
      <c r="I125" s="210"/>
      <c r="J125" s="211">
        <f>ROUND(I125*H125,2)</f>
        <v>0</v>
      </c>
      <c r="K125" s="207" t="s">
        <v>130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279</v>
      </c>
      <c r="AT125" s="216" t="s">
        <v>126</v>
      </c>
      <c r="AU125" s="216" t="s">
        <v>81</v>
      </c>
      <c r="AY125" s="18" t="s">
        <v>123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279</v>
      </c>
      <c r="BM125" s="216" t="s">
        <v>1562</v>
      </c>
    </row>
    <row r="126" s="2" customFormat="1">
      <c r="A126" s="39"/>
      <c r="B126" s="40"/>
      <c r="C126" s="41"/>
      <c r="D126" s="218" t="s">
        <v>133</v>
      </c>
      <c r="E126" s="41"/>
      <c r="F126" s="219" t="s">
        <v>1563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133</v>
      </c>
      <c r="AU126" s="18" t="s">
        <v>81</v>
      </c>
    </row>
    <row r="127" s="2" customFormat="1" ht="16.5" customHeight="1">
      <c r="A127" s="39"/>
      <c r="B127" s="40"/>
      <c r="C127" s="250" t="s">
        <v>295</v>
      </c>
      <c r="D127" s="250" t="s">
        <v>310</v>
      </c>
      <c r="E127" s="251" t="s">
        <v>1564</v>
      </c>
      <c r="F127" s="252" t="s">
        <v>1565</v>
      </c>
      <c r="G127" s="253" t="s">
        <v>266</v>
      </c>
      <c r="H127" s="254">
        <v>1</v>
      </c>
      <c r="I127" s="255"/>
      <c r="J127" s="256">
        <f>ROUND(I127*H127,2)</f>
        <v>0</v>
      </c>
      <c r="K127" s="252" t="s">
        <v>130</v>
      </c>
      <c r="L127" s="257"/>
      <c r="M127" s="258" t="s">
        <v>19</v>
      </c>
      <c r="N127" s="259" t="s">
        <v>42</v>
      </c>
      <c r="O127" s="85"/>
      <c r="P127" s="214">
        <f>O127*H127</f>
        <v>0</v>
      </c>
      <c r="Q127" s="214">
        <v>0.00040000000000000002</v>
      </c>
      <c r="R127" s="214">
        <f>Q127*H127</f>
        <v>0.00040000000000000002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390</v>
      </c>
      <c r="AT127" s="216" t="s">
        <v>310</v>
      </c>
      <c r="AU127" s="216" t="s">
        <v>81</v>
      </c>
      <c r="AY127" s="18" t="s">
        <v>123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279</v>
      </c>
      <c r="BM127" s="216" t="s">
        <v>1566</v>
      </c>
    </row>
    <row r="128" s="2" customFormat="1" ht="24.15" customHeight="1">
      <c r="A128" s="39"/>
      <c r="B128" s="40"/>
      <c r="C128" s="205" t="s">
        <v>303</v>
      </c>
      <c r="D128" s="205" t="s">
        <v>126</v>
      </c>
      <c r="E128" s="206" t="s">
        <v>1567</v>
      </c>
      <c r="F128" s="207" t="s">
        <v>1568</v>
      </c>
      <c r="G128" s="208" t="s">
        <v>298</v>
      </c>
      <c r="H128" s="209">
        <v>1</v>
      </c>
      <c r="I128" s="210"/>
      <c r="J128" s="211">
        <f>ROUND(I128*H128,2)</f>
        <v>0</v>
      </c>
      <c r="K128" s="207" t="s">
        <v>130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279</v>
      </c>
      <c r="AT128" s="216" t="s">
        <v>126</v>
      </c>
      <c r="AU128" s="216" t="s">
        <v>81</v>
      </c>
      <c r="AY128" s="18" t="s">
        <v>123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279</v>
      </c>
      <c r="BM128" s="216" t="s">
        <v>1569</v>
      </c>
    </row>
    <row r="129" s="2" customFormat="1">
      <c r="A129" s="39"/>
      <c r="B129" s="40"/>
      <c r="C129" s="41"/>
      <c r="D129" s="218" t="s">
        <v>133</v>
      </c>
      <c r="E129" s="41"/>
      <c r="F129" s="219" t="s">
        <v>1570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133</v>
      </c>
      <c r="AU129" s="18" t="s">
        <v>81</v>
      </c>
    </row>
    <row r="130" s="2" customFormat="1" ht="16.5" customHeight="1">
      <c r="A130" s="39"/>
      <c r="B130" s="40"/>
      <c r="C130" s="250" t="s">
        <v>309</v>
      </c>
      <c r="D130" s="250" t="s">
        <v>310</v>
      </c>
      <c r="E130" s="251" t="s">
        <v>1571</v>
      </c>
      <c r="F130" s="252" t="s">
        <v>1572</v>
      </c>
      <c r="G130" s="253" t="s">
        <v>298</v>
      </c>
      <c r="H130" s="254">
        <v>1.2</v>
      </c>
      <c r="I130" s="255"/>
      <c r="J130" s="256">
        <f>ROUND(I130*H130,2)</f>
        <v>0</v>
      </c>
      <c r="K130" s="252" t="s">
        <v>130</v>
      </c>
      <c r="L130" s="257"/>
      <c r="M130" s="258" t="s">
        <v>19</v>
      </c>
      <c r="N130" s="259" t="s">
        <v>42</v>
      </c>
      <c r="O130" s="85"/>
      <c r="P130" s="214">
        <f>O130*H130</f>
        <v>0</v>
      </c>
      <c r="Q130" s="214">
        <v>0.0028</v>
      </c>
      <c r="R130" s="214">
        <f>Q130*H130</f>
        <v>0.0033599999999999997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390</v>
      </c>
      <c r="AT130" s="216" t="s">
        <v>310</v>
      </c>
      <c r="AU130" s="216" t="s">
        <v>81</v>
      </c>
      <c r="AY130" s="18" t="s">
        <v>123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279</v>
      </c>
      <c r="BM130" s="216" t="s">
        <v>1573</v>
      </c>
    </row>
    <row r="131" s="13" customFormat="1">
      <c r="A131" s="13"/>
      <c r="B131" s="227"/>
      <c r="C131" s="228"/>
      <c r="D131" s="229" t="s">
        <v>203</v>
      </c>
      <c r="E131" s="228"/>
      <c r="F131" s="231" t="s">
        <v>1574</v>
      </c>
      <c r="G131" s="228"/>
      <c r="H131" s="232">
        <v>1.2</v>
      </c>
      <c r="I131" s="233"/>
      <c r="J131" s="228"/>
      <c r="K131" s="228"/>
      <c r="L131" s="234"/>
      <c r="M131" s="235"/>
      <c r="N131" s="236"/>
      <c r="O131" s="236"/>
      <c r="P131" s="236"/>
      <c r="Q131" s="236"/>
      <c r="R131" s="236"/>
      <c r="S131" s="236"/>
      <c r="T131" s="23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8" t="s">
        <v>203</v>
      </c>
      <c r="AU131" s="238" t="s">
        <v>81</v>
      </c>
      <c r="AV131" s="13" t="s">
        <v>81</v>
      </c>
      <c r="AW131" s="13" t="s">
        <v>4</v>
      </c>
      <c r="AX131" s="13" t="s">
        <v>79</v>
      </c>
      <c r="AY131" s="238" t="s">
        <v>123</v>
      </c>
    </row>
    <row r="132" s="2" customFormat="1" ht="16.5" customHeight="1">
      <c r="A132" s="39"/>
      <c r="B132" s="40"/>
      <c r="C132" s="205" t="s">
        <v>7</v>
      </c>
      <c r="D132" s="205" t="s">
        <v>126</v>
      </c>
      <c r="E132" s="206" t="s">
        <v>1575</v>
      </c>
      <c r="F132" s="207" t="s">
        <v>1576</v>
      </c>
      <c r="G132" s="208" t="s">
        <v>266</v>
      </c>
      <c r="H132" s="209">
        <v>2</v>
      </c>
      <c r="I132" s="210"/>
      <c r="J132" s="211">
        <f>ROUND(I132*H132,2)</f>
        <v>0</v>
      </c>
      <c r="K132" s="207" t="s">
        <v>130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279</v>
      </c>
      <c r="AT132" s="216" t="s">
        <v>126</v>
      </c>
      <c r="AU132" s="216" t="s">
        <v>81</v>
      </c>
      <c r="AY132" s="18" t="s">
        <v>123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279</v>
      </c>
      <c r="BM132" s="216" t="s">
        <v>1577</v>
      </c>
    </row>
    <row r="133" s="2" customFormat="1">
      <c r="A133" s="39"/>
      <c r="B133" s="40"/>
      <c r="C133" s="41"/>
      <c r="D133" s="218" t="s">
        <v>133</v>
      </c>
      <c r="E133" s="41"/>
      <c r="F133" s="219" t="s">
        <v>1578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133</v>
      </c>
      <c r="AU133" s="18" t="s">
        <v>81</v>
      </c>
    </row>
    <row r="134" s="2" customFormat="1" ht="16.5" customHeight="1">
      <c r="A134" s="39"/>
      <c r="B134" s="40"/>
      <c r="C134" s="250" t="s">
        <v>321</v>
      </c>
      <c r="D134" s="250" t="s">
        <v>310</v>
      </c>
      <c r="E134" s="251" t="s">
        <v>1579</v>
      </c>
      <c r="F134" s="252" t="s">
        <v>1580</v>
      </c>
      <c r="G134" s="253" t="s">
        <v>266</v>
      </c>
      <c r="H134" s="254">
        <v>2</v>
      </c>
      <c r="I134" s="255"/>
      <c r="J134" s="256">
        <f>ROUND(I134*H134,2)</f>
        <v>0</v>
      </c>
      <c r="K134" s="252" t="s">
        <v>130</v>
      </c>
      <c r="L134" s="257"/>
      <c r="M134" s="258" t="s">
        <v>19</v>
      </c>
      <c r="N134" s="259" t="s">
        <v>42</v>
      </c>
      <c r="O134" s="85"/>
      <c r="P134" s="214">
        <f>O134*H134</f>
        <v>0</v>
      </c>
      <c r="Q134" s="214">
        <v>0.00080000000000000004</v>
      </c>
      <c r="R134" s="214">
        <f>Q134*H134</f>
        <v>0.0016000000000000001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390</v>
      </c>
      <c r="AT134" s="216" t="s">
        <v>310</v>
      </c>
      <c r="AU134" s="216" t="s">
        <v>81</v>
      </c>
      <c r="AY134" s="18" t="s">
        <v>123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279</v>
      </c>
      <c r="BM134" s="216" t="s">
        <v>1581</v>
      </c>
    </row>
    <row r="135" s="2" customFormat="1" ht="24.15" customHeight="1">
      <c r="A135" s="39"/>
      <c r="B135" s="40"/>
      <c r="C135" s="205" t="s">
        <v>326</v>
      </c>
      <c r="D135" s="205" t="s">
        <v>126</v>
      </c>
      <c r="E135" s="206" t="s">
        <v>1582</v>
      </c>
      <c r="F135" s="207" t="s">
        <v>1583</v>
      </c>
      <c r="G135" s="208" t="s">
        <v>266</v>
      </c>
      <c r="H135" s="209">
        <v>6</v>
      </c>
      <c r="I135" s="210"/>
      <c r="J135" s="211">
        <f>ROUND(I135*H135,2)</f>
        <v>0</v>
      </c>
      <c r="K135" s="207" t="s">
        <v>130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279</v>
      </c>
      <c r="AT135" s="216" t="s">
        <v>126</v>
      </c>
      <c r="AU135" s="216" t="s">
        <v>81</v>
      </c>
      <c r="AY135" s="18" t="s">
        <v>123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279</v>
      </c>
      <c r="BM135" s="216" t="s">
        <v>1584</v>
      </c>
    </row>
    <row r="136" s="2" customFormat="1">
      <c r="A136" s="39"/>
      <c r="B136" s="40"/>
      <c r="C136" s="41"/>
      <c r="D136" s="218" t="s">
        <v>133</v>
      </c>
      <c r="E136" s="41"/>
      <c r="F136" s="219" t="s">
        <v>1585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133</v>
      </c>
      <c r="AU136" s="18" t="s">
        <v>81</v>
      </c>
    </row>
    <row r="137" s="2" customFormat="1" ht="16.5" customHeight="1">
      <c r="A137" s="39"/>
      <c r="B137" s="40"/>
      <c r="C137" s="250" t="s">
        <v>331</v>
      </c>
      <c r="D137" s="250" t="s">
        <v>310</v>
      </c>
      <c r="E137" s="251" t="s">
        <v>1586</v>
      </c>
      <c r="F137" s="252" t="s">
        <v>1587</v>
      </c>
      <c r="G137" s="253" t="s">
        <v>266</v>
      </c>
      <c r="H137" s="254">
        <v>2</v>
      </c>
      <c r="I137" s="255"/>
      <c r="J137" s="256">
        <f>ROUND(I137*H137,2)</f>
        <v>0</v>
      </c>
      <c r="K137" s="252" t="s">
        <v>19</v>
      </c>
      <c r="L137" s="257"/>
      <c r="M137" s="258" t="s">
        <v>19</v>
      </c>
      <c r="N137" s="259" t="s">
        <v>42</v>
      </c>
      <c r="O137" s="85"/>
      <c r="P137" s="214">
        <f>O137*H137</f>
        <v>0</v>
      </c>
      <c r="Q137" s="214">
        <v>0.00089999999999999998</v>
      </c>
      <c r="R137" s="214">
        <f>Q137*H137</f>
        <v>0.0018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390</v>
      </c>
      <c r="AT137" s="216" t="s">
        <v>310</v>
      </c>
      <c r="AU137" s="216" t="s">
        <v>81</v>
      </c>
      <c r="AY137" s="18" t="s">
        <v>123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279</v>
      </c>
      <c r="BM137" s="216" t="s">
        <v>1588</v>
      </c>
    </row>
    <row r="138" s="2" customFormat="1" ht="16.5" customHeight="1">
      <c r="A138" s="39"/>
      <c r="B138" s="40"/>
      <c r="C138" s="250" t="s">
        <v>337</v>
      </c>
      <c r="D138" s="250" t="s">
        <v>310</v>
      </c>
      <c r="E138" s="251" t="s">
        <v>1589</v>
      </c>
      <c r="F138" s="252" t="s">
        <v>1590</v>
      </c>
      <c r="G138" s="253" t="s">
        <v>266</v>
      </c>
      <c r="H138" s="254">
        <v>1</v>
      </c>
      <c r="I138" s="255"/>
      <c r="J138" s="256">
        <f>ROUND(I138*H138,2)</f>
        <v>0</v>
      </c>
      <c r="K138" s="252" t="s">
        <v>19</v>
      </c>
      <c r="L138" s="257"/>
      <c r="M138" s="258" t="s">
        <v>19</v>
      </c>
      <c r="N138" s="259" t="s">
        <v>42</v>
      </c>
      <c r="O138" s="85"/>
      <c r="P138" s="214">
        <f>O138*H138</f>
        <v>0</v>
      </c>
      <c r="Q138" s="214">
        <v>0.00089999999999999998</v>
      </c>
      <c r="R138" s="214">
        <f>Q138*H138</f>
        <v>0.00089999999999999998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390</v>
      </c>
      <c r="AT138" s="216" t="s">
        <v>310</v>
      </c>
      <c r="AU138" s="216" t="s">
        <v>81</v>
      </c>
      <c r="AY138" s="18" t="s">
        <v>123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279</v>
      </c>
      <c r="BM138" s="216" t="s">
        <v>1591</v>
      </c>
    </row>
    <row r="139" s="2" customFormat="1" ht="16.5" customHeight="1">
      <c r="A139" s="39"/>
      <c r="B139" s="40"/>
      <c r="C139" s="250" t="s">
        <v>343</v>
      </c>
      <c r="D139" s="250" t="s">
        <v>310</v>
      </c>
      <c r="E139" s="251" t="s">
        <v>1592</v>
      </c>
      <c r="F139" s="252" t="s">
        <v>1593</v>
      </c>
      <c r="G139" s="253" t="s">
        <v>266</v>
      </c>
      <c r="H139" s="254">
        <v>2</v>
      </c>
      <c r="I139" s="255"/>
      <c r="J139" s="256">
        <f>ROUND(I139*H139,2)</f>
        <v>0</v>
      </c>
      <c r="K139" s="252" t="s">
        <v>19</v>
      </c>
      <c r="L139" s="257"/>
      <c r="M139" s="258" t="s">
        <v>19</v>
      </c>
      <c r="N139" s="259" t="s">
        <v>42</v>
      </c>
      <c r="O139" s="85"/>
      <c r="P139" s="214">
        <f>O139*H139</f>
        <v>0</v>
      </c>
      <c r="Q139" s="214">
        <v>0.00080000000000000004</v>
      </c>
      <c r="R139" s="214">
        <f>Q139*H139</f>
        <v>0.0016000000000000001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390</v>
      </c>
      <c r="AT139" s="216" t="s">
        <v>310</v>
      </c>
      <c r="AU139" s="216" t="s">
        <v>81</v>
      </c>
      <c r="AY139" s="18" t="s">
        <v>123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279</v>
      </c>
      <c r="BM139" s="216" t="s">
        <v>1594</v>
      </c>
    </row>
    <row r="140" s="2" customFormat="1" ht="16.5" customHeight="1">
      <c r="A140" s="39"/>
      <c r="B140" s="40"/>
      <c r="C140" s="250" t="s">
        <v>349</v>
      </c>
      <c r="D140" s="250" t="s">
        <v>310</v>
      </c>
      <c r="E140" s="251" t="s">
        <v>1595</v>
      </c>
      <c r="F140" s="252" t="s">
        <v>1596</v>
      </c>
      <c r="G140" s="253" t="s">
        <v>266</v>
      </c>
      <c r="H140" s="254">
        <v>1</v>
      </c>
      <c r="I140" s="255"/>
      <c r="J140" s="256">
        <f>ROUND(I140*H140,2)</f>
        <v>0</v>
      </c>
      <c r="K140" s="252" t="s">
        <v>19</v>
      </c>
      <c r="L140" s="257"/>
      <c r="M140" s="258" t="s">
        <v>19</v>
      </c>
      <c r="N140" s="259" t="s">
        <v>42</v>
      </c>
      <c r="O140" s="85"/>
      <c r="P140" s="214">
        <f>O140*H140</f>
        <v>0</v>
      </c>
      <c r="Q140" s="214">
        <v>0.0016999999999999999</v>
      </c>
      <c r="R140" s="214">
        <f>Q140*H140</f>
        <v>0.0016999999999999999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390</v>
      </c>
      <c r="AT140" s="216" t="s">
        <v>310</v>
      </c>
      <c r="AU140" s="216" t="s">
        <v>81</v>
      </c>
      <c r="AY140" s="18" t="s">
        <v>123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279</v>
      </c>
      <c r="BM140" s="216" t="s">
        <v>1597</v>
      </c>
    </row>
    <row r="141" s="2" customFormat="1" ht="24.15" customHeight="1">
      <c r="A141" s="39"/>
      <c r="B141" s="40"/>
      <c r="C141" s="205" t="s">
        <v>360</v>
      </c>
      <c r="D141" s="205" t="s">
        <v>126</v>
      </c>
      <c r="E141" s="206" t="s">
        <v>1598</v>
      </c>
      <c r="F141" s="207" t="s">
        <v>1599</v>
      </c>
      <c r="G141" s="208" t="s">
        <v>266</v>
      </c>
      <c r="H141" s="209">
        <v>5</v>
      </c>
      <c r="I141" s="210"/>
      <c r="J141" s="211">
        <f>ROUND(I141*H141,2)</f>
        <v>0</v>
      </c>
      <c r="K141" s="207" t="s">
        <v>130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279</v>
      </c>
      <c r="AT141" s="216" t="s">
        <v>126</v>
      </c>
      <c r="AU141" s="216" t="s">
        <v>81</v>
      </c>
      <c r="AY141" s="18" t="s">
        <v>123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279</v>
      </c>
      <c r="BM141" s="216" t="s">
        <v>1600</v>
      </c>
    </row>
    <row r="142" s="2" customFormat="1">
      <c r="A142" s="39"/>
      <c r="B142" s="40"/>
      <c r="C142" s="41"/>
      <c r="D142" s="218" t="s">
        <v>133</v>
      </c>
      <c r="E142" s="41"/>
      <c r="F142" s="219" t="s">
        <v>1601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133</v>
      </c>
      <c r="AU142" s="18" t="s">
        <v>81</v>
      </c>
    </row>
    <row r="143" s="2" customFormat="1" ht="16.5" customHeight="1">
      <c r="A143" s="39"/>
      <c r="B143" s="40"/>
      <c r="C143" s="250" t="s">
        <v>366</v>
      </c>
      <c r="D143" s="250" t="s">
        <v>310</v>
      </c>
      <c r="E143" s="251" t="s">
        <v>1602</v>
      </c>
      <c r="F143" s="252" t="s">
        <v>1603</v>
      </c>
      <c r="G143" s="253" t="s">
        <v>266</v>
      </c>
      <c r="H143" s="254">
        <v>2</v>
      </c>
      <c r="I143" s="255"/>
      <c r="J143" s="256">
        <f>ROUND(I143*H143,2)</f>
        <v>0</v>
      </c>
      <c r="K143" s="252" t="s">
        <v>130</v>
      </c>
      <c r="L143" s="257"/>
      <c r="M143" s="258" t="s">
        <v>19</v>
      </c>
      <c r="N143" s="259" t="s">
        <v>42</v>
      </c>
      <c r="O143" s="85"/>
      <c r="P143" s="214">
        <f>O143*H143</f>
        <v>0</v>
      </c>
      <c r="Q143" s="214">
        <v>0.00040000000000000002</v>
      </c>
      <c r="R143" s="214">
        <f>Q143*H143</f>
        <v>0.00080000000000000004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390</v>
      </c>
      <c r="AT143" s="216" t="s">
        <v>310</v>
      </c>
      <c r="AU143" s="216" t="s">
        <v>81</v>
      </c>
      <c r="AY143" s="18" t="s">
        <v>123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279</v>
      </c>
      <c r="BM143" s="216" t="s">
        <v>1604</v>
      </c>
    </row>
    <row r="144" s="2" customFormat="1" ht="16.5" customHeight="1">
      <c r="A144" s="39"/>
      <c r="B144" s="40"/>
      <c r="C144" s="250" t="s">
        <v>372</v>
      </c>
      <c r="D144" s="250" t="s">
        <v>310</v>
      </c>
      <c r="E144" s="251" t="s">
        <v>1605</v>
      </c>
      <c r="F144" s="252" t="s">
        <v>1606</v>
      </c>
      <c r="G144" s="253" t="s">
        <v>266</v>
      </c>
      <c r="H144" s="254">
        <v>1</v>
      </c>
      <c r="I144" s="255"/>
      <c r="J144" s="256">
        <f>ROUND(I144*H144,2)</f>
        <v>0</v>
      </c>
      <c r="K144" s="252" t="s">
        <v>130</v>
      </c>
      <c r="L144" s="257"/>
      <c r="M144" s="258" t="s">
        <v>19</v>
      </c>
      <c r="N144" s="259" t="s">
        <v>42</v>
      </c>
      <c r="O144" s="85"/>
      <c r="P144" s="214">
        <f>O144*H144</f>
        <v>0</v>
      </c>
      <c r="Q144" s="214">
        <v>0.00029999999999999997</v>
      </c>
      <c r="R144" s="214">
        <f>Q144*H144</f>
        <v>0.00029999999999999997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390</v>
      </c>
      <c r="AT144" s="216" t="s">
        <v>310</v>
      </c>
      <c r="AU144" s="216" t="s">
        <v>81</v>
      </c>
      <c r="AY144" s="18" t="s">
        <v>123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279</v>
      </c>
      <c r="BM144" s="216" t="s">
        <v>1607</v>
      </c>
    </row>
    <row r="145" s="2" customFormat="1" ht="16.5" customHeight="1">
      <c r="A145" s="39"/>
      <c r="B145" s="40"/>
      <c r="C145" s="250" t="s">
        <v>385</v>
      </c>
      <c r="D145" s="250" t="s">
        <v>310</v>
      </c>
      <c r="E145" s="251" t="s">
        <v>1608</v>
      </c>
      <c r="F145" s="252" t="s">
        <v>1609</v>
      </c>
      <c r="G145" s="253" t="s">
        <v>266</v>
      </c>
      <c r="H145" s="254">
        <v>1</v>
      </c>
      <c r="I145" s="255"/>
      <c r="J145" s="256">
        <f>ROUND(I145*H145,2)</f>
        <v>0</v>
      </c>
      <c r="K145" s="252" t="s">
        <v>130</v>
      </c>
      <c r="L145" s="257"/>
      <c r="M145" s="258" t="s">
        <v>19</v>
      </c>
      <c r="N145" s="259" t="s">
        <v>42</v>
      </c>
      <c r="O145" s="85"/>
      <c r="P145" s="214">
        <f>O145*H145</f>
        <v>0</v>
      </c>
      <c r="Q145" s="214">
        <v>0.00059999999999999995</v>
      </c>
      <c r="R145" s="214">
        <f>Q145*H145</f>
        <v>0.00059999999999999995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390</v>
      </c>
      <c r="AT145" s="216" t="s">
        <v>310</v>
      </c>
      <c r="AU145" s="216" t="s">
        <v>81</v>
      </c>
      <c r="AY145" s="18" t="s">
        <v>123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279</v>
      </c>
      <c r="BM145" s="216" t="s">
        <v>1610</v>
      </c>
    </row>
    <row r="146" s="2" customFormat="1" ht="16.5" customHeight="1">
      <c r="A146" s="39"/>
      <c r="B146" s="40"/>
      <c r="C146" s="250" t="s">
        <v>390</v>
      </c>
      <c r="D146" s="250" t="s">
        <v>310</v>
      </c>
      <c r="E146" s="251" t="s">
        <v>1611</v>
      </c>
      <c r="F146" s="252" t="s">
        <v>1612</v>
      </c>
      <c r="G146" s="253" t="s">
        <v>266</v>
      </c>
      <c r="H146" s="254">
        <v>1</v>
      </c>
      <c r="I146" s="255"/>
      <c r="J146" s="256">
        <f>ROUND(I146*H146,2)</f>
        <v>0</v>
      </c>
      <c r="K146" s="252" t="s">
        <v>130</v>
      </c>
      <c r="L146" s="257"/>
      <c r="M146" s="258" t="s">
        <v>19</v>
      </c>
      <c r="N146" s="259" t="s">
        <v>42</v>
      </c>
      <c r="O146" s="85"/>
      <c r="P146" s="214">
        <f>O146*H146</f>
        <v>0</v>
      </c>
      <c r="Q146" s="214">
        <v>0.00020000000000000001</v>
      </c>
      <c r="R146" s="214">
        <f>Q146*H146</f>
        <v>0.00020000000000000001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390</v>
      </c>
      <c r="AT146" s="216" t="s">
        <v>310</v>
      </c>
      <c r="AU146" s="216" t="s">
        <v>81</v>
      </c>
      <c r="AY146" s="18" t="s">
        <v>123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279</v>
      </c>
      <c r="BM146" s="216" t="s">
        <v>1613</v>
      </c>
    </row>
    <row r="147" s="2" customFormat="1" ht="21.75" customHeight="1">
      <c r="A147" s="39"/>
      <c r="B147" s="40"/>
      <c r="C147" s="205" t="s">
        <v>395</v>
      </c>
      <c r="D147" s="205" t="s">
        <v>126</v>
      </c>
      <c r="E147" s="206" t="s">
        <v>1614</v>
      </c>
      <c r="F147" s="207" t="s">
        <v>1615</v>
      </c>
      <c r="G147" s="208" t="s">
        <v>266</v>
      </c>
      <c r="H147" s="209">
        <v>3</v>
      </c>
      <c r="I147" s="210"/>
      <c r="J147" s="211">
        <f>ROUND(I147*H147,2)</f>
        <v>0</v>
      </c>
      <c r="K147" s="207" t="s">
        <v>130</v>
      </c>
      <c r="L147" s="45"/>
      <c r="M147" s="212" t="s">
        <v>19</v>
      </c>
      <c r="N147" s="213" t="s">
        <v>42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279</v>
      </c>
      <c r="AT147" s="216" t="s">
        <v>126</v>
      </c>
      <c r="AU147" s="216" t="s">
        <v>81</v>
      </c>
      <c r="AY147" s="18" t="s">
        <v>123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279</v>
      </c>
      <c r="BM147" s="216" t="s">
        <v>1616</v>
      </c>
    </row>
    <row r="148" s="2" customFormat="1">
      <c r="A148" s="39"/>
      <c r="B148" s="40"/>
      <c r="C148" s="41"/>
      <c r="D148" s="218" t="s">
        <v>133</v>
      </c>
      <c r="E148" s="41"/>
      <c r="F148" s="219" t="s">
        <v>1617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133</v>
      </c>
      <c r="AU148" s="18" t="s">
        <v>81</v>
      </c>
    </row>
    <row r="149" s="2" customFormat="1" ht="16.5" customHeight="1">
      <c r="A149" s="39"/>
      <c r="B149" s="40"/>
      <c r="C149" s="250" t="s">
        <v>400</v>
      </c>
      <c r="D149" s="250" t="s">
        <v>310</v>
      </c>
      <c r="E149" s="251" t="s">
        <v>1618</v>
      </c>
      <c r="F149" s="252" t="s">
        <v>1619</v>
      </c>
      <c r="G149" s="253" t="s">
        <v>266</v>
      </c>
      <c r="H149" s="254">
        <v>2</v>
      </c>
      <c r="I149" s="255"/>
      <c r="J149" s="256">
        <f>ROUND(I149*H149,2)</f>
        <v>0</v>
      </c>
      <c r="K149" s="252" t="s">
        <v>130</v>
      </c>
      <c r="L149" s="257"/>
      <c r="M149" s="258" t="s">
        <v>19</v>
      </c>
      <c r="N149" s="259" t="s">
        <v>42</v>
      </c>
      <c r="O149" s="85"/>
      <c r="P149" s="214">
        <f>O149*H149</f>
        <v>0</v>
      </c>
      <c r="Q149" s="214">
        <v>0.00020000000000000001</v>
      </c>
      <c r="R149" s="214">
        <f>Q149*H149</f>
        <v>0.00040000000000000002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390</v>
      </c>
      <c r="AT149" s="216" t="s">
        <v>310</v>
      </c>
      <c r="AU149" s="216" t="s">
        <v>81</v>
      </c>
      <c r="AY149" s="18" t="s">
        <v>123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279</v>
      </c>
      <c r="BM149" s="216" t="s">
        <v>1620</v>
      </c>
    </row>
    <row r="150" s="2" customFormat="1" ht="16.5" customHeight="1">
      <c r="A150" s="39"/>
      <c r="B150" s="40"/>
      <c r="C150" s="250" t="s">
        <v>406</v>
      </c>
      <c r="D150" s="250" t="s">
        <v>310</v>
      </c>
      <c r="E150" s="251" t="s">
        <v>1621</v>
      </c>
      <c r="F150" s="252" t="s">
        <v>1622</v>
      </c>
      <c r="G150" s="253" t="s">
        <v>266</v>
      </c>
      <c r="H150" s="254">
        <v>1</v>
      </c>
      <c r="I150" s="255"/>
      <c r="J150" s="256">
        <f>ROUND(I150*H150,2)</f>
        <v>0</v>
      </c>
      <c r="K150" s="252" t="s">
        <v>130</v>
      </c>
      <c r="L150" s="257"/>
      <c r="M150" s="258" t="s">
        <v>19</v>
      </c>
      <c r="N150" s="259" t="s">
        <v>42</v>
      </c>
      <c r="O150" s="85"/>
      <c r="P150" s="214">
        <f>O150*H150</f>
        <v>0</v>
      </c>
      <c r="Q150" s="214">
        <v>0.00029999999999999997</v>
      </c>
      <c r="R150" s="214">
        <f>Q150*H150</f>
        <v>0.00029999999999999997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390</v>
      </c>
      <c r="AT150" s="216" t="s">
        <v>310</v>
      </c>
      <c r="AU150" s="216" t="s">
        <v>81</v>
      </c>
      <c r="AY150" s="18" t="s">
        <v>123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279</v>
      </c>
      <c r="BM150" s="216" t="s">
        <v>1623</v>
      </c>
    </row>
    <row r="151" s="2" customFormat="1" ht="24.15" customHeight="1">
      <c r="A151" s="39"/>
      <c r="B151" s="40"/>
      <c r="C151" s="205" t="s">
        <v>411</v>
      </c>
      <c r="D151" s="205" t="s">
        <v>126</v>
      </c>
      <c r="E151" s="206" t="s">
        <v>1624</v>
      </c>
      <c r="F151" s="207" t="s">
        <v>1625</v>
      </c>
      <c r="G151" s="208" t="s">
        <v>266</v>
      </c>
      <c r="H151" s="209">
        <v>1</v>
      </c>
      <c r="I151" s="210"/>
      <c r="J151" s="211">
        <f>ROUND(I151*H151,2)</f>
        <v>0</v>
      </c>
      <c r="K151" s="207" t="s">
        <v>130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279</v>
      </c>
      <c r="AT151" s="216" t="s">
        <v>126</v>
      </c>
      <c r="AU151" s="216" t="s">
        <v>81</v>
      </c>
      <c r="AY151" s="18" t="s">
        <v>123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279</v>
      </c>
      <c r="BM151" s="216" t="s">
        <v>1626</v>
      </c>
    </row>
    <row r="152" s="2" customFormat="1">
      <c r="A152" s="39"/>
      <c r="B152" s="40"/>
      <c r="C152" s="41"/>
      <c r="D152" s="218" t="s">
        <v>133</v>
      </c>
      <c r="E152" s="41"/>
      <c r="F152" s="219" t="s">
        <v>1627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133</v>
      </c>
      <c r="AU152" s="18" t="s">
        <v>81</v>
      </c>
    </row>
    <row r="153" s="2" customFormat="1" ht="16.5" customHeight="1">
      <c r="A153" s="39"/>
      <c r="B153" s="40"/>
      <c r="C153" s="250" t="s">
        <v>416</v>
      </c>
      <c r="D153" s="250" t="s">
        <v>310</v>
      </c>
      <c r="E153" s="251" t="s">
        <v>1628</v>
      </c>
      <c r="F153" s="252" t="s">
        <v>1629</v>
      </c>
      <c r="G153" s="253" t="s">
        <v>266</v>
      </c>
      <c r="H153" s="254">
        <v>1</v>
      </c>
      <c r="I153" s="255"/>
      <c r="J153" s="256">
        <f>ROUND(I153*H153,2)</f>
        <v>0</v>
      </c>
      <c r="K153" s="252" t="s">
        <v>130</v>
      </c>
      <c r="L153" s="257"/>
      <c r="M153" s="258" t="s">
        <v>19</v>
      </c>
      <c r="N153" s="259" t="s">
        <v>42</v>
      </c>
      <c r="O153" s="85"/>
      <c r="P153" s="214">
        <f>O153*H153</f>
        <v>0</v>
      </c>
      <c r="Q153" s="214">
        <v>0.0011999999999999999</v>
      </c>
      <c r="R153" s="214">
        <f>Q153*H153</f>
        <v>0.0011999999999999999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390</v>
      </c>
      <c r="AT153" s="216" t="s">
        <v>310</v>
      </c>
      <c r="AU153" s="216" t="s">
        <v>81</v>
      </c>
      <c r="AY153" s="18" t="s">
        <v>123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279</v>
      </c>
      <c r="BM153" s="216" t="s">
        <v>1630</v>
      </c>
    </row>
    <row r="154" s="2" customFormat="1" ht="24.15" customHeight="1">
      <c r="A154" s="39"/>
      <c r="B154" s="40"/>
      <c r="C154" s="205" t="s">
        <v>426</v>
      </c>
      <c r="D154" s="205" t="s">
        <v>126</v>
      </c>
      <c r="E154" s="206" t="s">
        <v>1631</v>
      </c>
      <c r="F154" s="207" t="s">
        <v>1632</v>
      </c>
      <c r="G154" s="208" t="s">
        <v>298</v>
      </c>
      <c r="H154" s="209">
        <v>3</v>
      </c>
      <c r="I154" s="210"/>
      <c r="J154" s="211">
        <f>ROUND(I154*H154,2)</f>
        <v>0</v>
      </c>
      <c r="K154" s="207" t="s">
        <v>130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279</v>
      </c>
      <c r="AT154" s="216" t="s">
        <v>126</v>
      </c>
      <c r="AU154" s="216" t="s">
        <v>81</v>
      </c>
      <c r="AY154" s="18" t="s">
        <v>123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279</v>
      </c>
      <c r="BM154" s="216" t="s">
        <v>1633</v>
      </c>
    </row>
    <row r="155" s="2" customFormat="1">
      <c r="A155" s="39"/>
      <c r="B155" s="40"/>
      <c r="C155" s="41"/>
      <c r="D155" s="218" t="s">
        <v>133</v>
      </c>
      <c r="E155" s="41"/>
      <c r="F155" s="219" t="s">
        <v>1634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133</v>
      </c>
      <c r="AU155" s="18" t="s">
        <v>81</v>
      </c>
    </row>
    <row r="156" s="2" customFormat="1" ht="21.75" customHeight="1">
      <c r="A156" s="39"/>
      <c r="B156" s="40"/>
      <c r="C156" s="250" t="s">
        <v>431</v>
      </c>
      <c r="D156" s="250" t="s">
        <v>310</v>
      </c>
      <c r="E156" s="251" t="s">
        <v>1635</v>
      </c>
      <c r="F156" s="252" t="s">
        <v>1636</v>
      </c>
      <c r="G156" s="253" t="s">
        <v>298</v>
      </c>
      <c r="H156" s="254">
        <v>3.6000000000000001</v>
      </c>
      <c r="I156" s="255"/>
      <c r="J156" s="256">
        <f>ROUND(I156*H156,2)</f>
        <v>0</v>
      </c>
      <c r="K156" s="252" t="s">
        <v>130</v>
      </c>
      <c r="L156" s="257"/>
      <c r="M156" s="258" t="s">
        <v>19</v>
      </c>
      <c r="N156" s="259" t="s">
        <v>42</v>
      </c>
      <c r="O156" s="85"/>
      <c r="P156" s="214">
        <f>O156*H156</f>
        <v>0</v>
      </c>
      <c r="Q156" s="214">
        <v>0.0054000000000000003</v>
      </c>
      <c r="R156" s="214">
        <f>Q156*H156</f>
        <v>0.019440000000000002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390</v>
      </c>
      <c r="AT156" s="216" t="s">
        <v>310</v>
      </c>
      <c r="AU156" s="216" t="s">
        <v>81</v>
      </c>
      <c r="AY156" s="18" t="s">
        <v>123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279</v>
      </c>
      <c r="BM156" s="216" t="s">
        <v>1637</v>
      </c>
    </row>
    <row r="157" s="13" customFormat="1">
      <c r="A157" s="13"/>
      <c r="B157" s="227"/>
      <c r="C157" s="228"/>
      <c r="D157" s="229" t="s">
        <v>203</v>
      </c>
      <c r="E157" s="228"/>
      <c r="F157" s="231" t="s">
        <v>1638</v>
      </c>
      <c r="G157" s="228"/>
      <c r="H157" s="232">
        <v>3.6000000000000001</v>
      </c>
      <c r="I157" s="233"/>
      <c r="J157" s="228"/>
      <c r="K157" s="228"/>
      <c r="L157" s="234"/>
      <c r="M157" s="235"/>
      <c r="N157" s="236"/>
      <c r="O157" s="236"/>
      <c r="P157" s="236"/>
      <c r="Q157" s="236"/>
      <c r="R157" s="236"/>
      <c r="S157" s="236"/>
      <c r="T157" s="23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8" t="s">
        <v>203</v>
      </c>
      <c r="AU157" s="238" t="s">
        <v>81</v>
      </c>
      <c r="AV157" s="13" t="s">
        <v>81</v>
      </c>
      <c r="AW157" s="13" t="s">
        <v>4</v>
      </c>
      <c r="AX157" s="13" t="s">
        <v>79</v>
      </c>
      <c r="AY157" s="238" t="s">
        <v>123</v>
      </c>
    </row>
    <row r="158" s="2" customFormat="1" ht="24.15" customHeight="1">
      <c r="A158" s="39"/>
      <c r="B158" s="40"/>
      <c r="C158" s="205" t="s">
        <v>436</v>
      </c>
      <c r="D158" s="205" t="s">
        <v>126</v>
      </c>
      <c r="E158" s="206" t="s">
        <v>1639</v>
      </c>
      <c r="F158" s="207" t="s">
        <v>1640</v>
      </c>
      <c r="G158" s="208" t="s">
        <v>298</v>
      </c>
      <c r="H158" s="209">
        <v>5</v>
      </c>
      <c r="I158" s="210"/>
      <c r="J158" s="211">
        <f>ROUND(I158*H158,2)</f>
        <v>0</v>
      </c>
      <c r="K158" s="207" t="s">
        <v>130</v>
      </c>
      <c r="L158" s="45"/>
      <c r="M158" s="212" t="s">
        <v>19</v>
      </c>
      <c r="N158" s="213" t="s">
        <v>42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279</v>
      </c>
      <c r="AT158" s="216" t="s">
        <v>126</v>
      </c>
      <c r="AU158" s="216" t="s">
        <v>81</v>
      </c>
      <c r="AY158" s="18" t="s">
        <v>123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279</v>
      </c>
      <c r="BM158" s="216" t="s">
        <v>1641</v>
      </c>
    </row>
    <row r="159" s="2" customFormat="1">
      <c r="A159" s="39"/>
      <c r="B159" s="40"/>
      <c r="C159" s="41"/>
      <c r="D159" s="218" t="s">
        <v>133</v>
      </c>
      <c r="E159" s="41"/>
      <c r="F159" s="219" t="s">
        <v>1642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133</v>
      </c>
      <c r="AU159" s="18" t="s">
        <v>81</v>
      </c>
    </row>
    <row r="160" s="2" customFormat="1" ht="21.75" customHeight="1">
      <c r="A160" s="39"/>
      <c r="B160" s="40"/>
      <c r="C160" s="250" t="s">
        <v>450</v>
      </c>
      <c r="D160" s="250" t="s">
        <v>310</v>
      </c>
      <c r="E160" s="251" t="s">
        <v>1643</v>
      </c>
      <c r="F160" s="252" t="s">
        <v>1644</v>
      </c>
      <c r="G160" s="253" t="s">
        <v>298</v>
      </c>
      <c r="H160" s="254">
        <v>6</v>
      </c>
      <c r="I160" s="255"/>
      <c r="J160" s="256">
        <f>ROUND(I160*H160,2)</f>
        <v>0</v>
      </c>
      <c r="K160" s="252" t="s">
        <v>130</v>
      </c>
      <c r="L160" s="257"/>
      <c r="M160" s="258" t="s">
        <v>19</v>
      </c>
      <c r="N160" s="259" t="s">
        <v>42</v>
      </c>
      <c r="O160" s="85"/>
      <c r="P160" s="214">
        <f>O160*H160</f>
        <v>0</v>
      </c>
      <c r="Q160" s="214">
        <v>0.0079000000000000008</v>
      </c>
      <c r="R160" s="214">
        <f>Q160*H160</f>
        <v>0.047400000000000005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390</v>
      </c>
      <c r="AT160" s="216" t="s">
        <v>310</v>
      </c>
      <c r="AU160" s="216" t="s">
        <v>81</v>
      </c>
      <c r="AY160" s="18" t="s">
        <v>123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279</v>
      </c>
      <c r="BM160" s="216" t="s">
        <v>1645</v>
      </c>
    </row>
    <row r="161" s="13" customFormat="1">
      <c r="A161" s="13"/>
      <c r="B161" s="227"/>
      <c r="C161" s="228"/>
      <c r="D161" s="229" t="s">
        <v>203</v>
      </c>
      <c r="E161" s="228"/>
      <c r="F161" s="231" t="s">
        <v>1646</v>
      </c>
      <c r="G161" s="228"/>
      <c r="H161" s="232">
        <v>6</v>
      </c>
      <c r="I161" s="233"/>
      <c r="J161" s="228"/>
      <c r="K161" s="228"/>
      <c r="L161" s="234"/>
      <c r="M161" s="235"/>
      <c r="N161" s="236"/>
      <c r="O161" s="236"/>
      <c r="P161" s="236"/>
      <c r="Q161" s="236"/>
      <c r="R161" s="236"/>
      <c r="S161" s="236"/>
      <c r="T161" s="23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8" t="s">
        <v>203</v>
      </c>
      <c r="AU161" s="238" t="s">
        <v>81</v>
      </c>
      <c r="AV161" s="13" t="s">
        <v>81</v>
      </c>
      <c r="AW161" s="13" t="s">
        <v>4</v>
      </c>
      <c r="AX161" s="13" t="s">
        <v>79</v>
      </c>
      <c r="AY161" s="238" t="s">
        <v>123</v>
      </c>
    </row>
    <row r="162" s="2" customFormat="1" ht="24.15" customHeight="1">
      <c r="A162" s="39"/>
      <c r="B162" s="40"/>
      <c r="C162" s="205" t="s">
        <v>455</v>
      </c>
      <c r="D162" s="205" t="s">
        <v>126</v>
      </c>
      <c r="E162" s="206" t="s">
        <v>1647</v>
      </c>
      <c r="F162" s="207" t="s">
        <v>1648</v>
      </c>
      <c r="G162" s="208" t="s">
        <v>298</v>
      </c>
      <c r="H162" s="209">
        <v>14</v>
      </c>
      <c r="I162" s="210"/>
      <c r="J162" s="211">
        <f>ROUND(I162*H162,2)</f>
        <v>0</v>
      </c>
      <c r="K162" s="207" t="s">
        <v>130</v>
      </c>
      <c r="L162" s="45"/>
      <c r="M162" s="212" t="s">
        <v>19</v>
      </c>
      <c r="N162" s="213" t="s">
        <v>42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279</v>
      </c>
      <c r="AT162" s="216" t="s">
        <v>126</v>
      </c>
      <c r="AU162" s="216" t="s">
        <v>81</v>
      </c>
      <c r="AY162" s="18" t="s">
        <v>123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279</v>
      </c>
      <c r="BM162" s="216" t="s">
        <v>1649</v>
      </c>
    </row>
    <row r="163" s="2" customFormat="1">
      <c r="A163" s="39"/>
      <c r="B163" s="40"/>
      <c r="C163" s="41"/>
      <c r="D163" s="218" t="s">
        <v>133</v>
      </c>
      <c r="E163" s="41"/>
      <c r="F163" s="219" t="s">
        <v>1650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133</v>
      </c>
      <c r="AU163" s="18" t="s">
        <v>81</v>
      </c>
    </row>
    <row r="164" s="2" customFormat="1" ht="21.75" customHeight="1">
      <c r="A164" s="39"/>
      <c r="B164" s="40"/>
      <c r="C164" s="250" t="s">
        <v>461</v>
      </c>
      <c r="D164" s="250" t="s">
        <v>310</v>
      </c>
      <c r="E164" s="251" t="s">
        <v>1651</v>
      </c>
      <c r="F164" s="252" t="s">
        <v>1652</v>
      </c>
      <c r="G164" s="253" t="s">
        <v>298</v>
      </c>
      <c r="H164" s="254">
        <v>16.800000000000001</v>
      </c>
      <c r="I164" s="255"/>
      <c r="J164" s="256">
        <f>ROUND(I164*H164,2)</f>
        <v>0</v>
      </c>
      <c r="K164" s="252" t="s">
        <v>130</v>
      </c>
      <c r="L164" s="257"/>
      <c r="M164" s="258" t="s">
        <v>19</v>
      </c>
      <c r="N164" s="259" t="s">
        <v>42</v>
      </c>
      <c r="O164" s="85"/>
      <c r="P164" s="214">
        <f>O164*H164</f>
        <v>0</v>
      </c>
      <c r="Q164" s="214">
        <v>0.010200000000000001</v>
      </c>
      <c r="R164" s="214">
        <f>Q164*H164</f>
        <v>0.17136000000000001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390</v>
      </c>
      <c r="AT164" s="216" t="s">
        <v>310</v>
      </c>
      <c r="AU164" s="216" t="s">
        <v>81</v>
      </c>
      <c r="AY164" s="18" t="s">
        <v>123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279</v>
      </c>
      <c r="BM164" s="216" t="s">
        <v>1653</v>
      </c>
    </row>
    <row r="165" s="13" customFormat="1">
      <c r="A165" s="13"/>
      <c r="B165" s="227"/>
      <c r="C165" s="228"/>
      <c r="D165" s="229" t="s">
        <v>203</v>
      </c>
      <c r="E165" s="228"/>
      <c r="F165" s="231" t="s">
        <v>1654</v>
      </c>
      <c r="G165" s="228"/>
      <c r="H165" s="232">
        <v>16.800000000000001</v>
      </c>
      <c r="I165" s="233"/>
      <c r="J165" s="228"/>
      <c r="K165" s="228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203</v>
      </c>
      <c r="AU165" s="238" t="s">
        <v>81</v>
      </c>
      <c r="AV165" s="13" t="s">
        <v>81</v>
      </c>
      <c r="AW165" s="13" t="s">
        <v>4</v>
      </c>
      <c r="AX165" s="13" t="s">
        <v>79</v>
      </c>
      <c r="AY165" s="238" t="s">
        <v>123</v>
      </c>
    </row>
    <row r="166" s="2" customFormat="1" ht="24.15" customHeight="1">
      <c r="A166" s="39"/>
      <c r="B166" s="40"/>
      <c r="C166" s="205" t="s">
        <v>466</v>
      </c>
      <c r="D166" s="205" t="s">
        <v>126</v>
      </c>
      <c r="E166" s="206" t="s">
        <v>1655</v>
      </c>
      <c r="F166" s="207" t="s">
        <v>1656</v>
      </c>
      <c r="G166" s="208" t="s">
        <v>298</v>
      </c>
      <c r="H166" s="209">
        <v>8</v>
      </c>
      <c r="I166" s="210"/>
      <c r="J166" s="211">
        <f>ROUND(I166*H166,2)</f>
        <v>0</v>
      </c>
      <c r="K166" s="207" t="s">
        <v>130</v>
      </c>
      <c r="L166" s="45"/>
      <c r="M166" s="212" t="s">
        <v>19</v>
      </c>
      <c r="N166" s="213" t="s">
        <v>42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279</v>
      </c>
      <c r="AT166" s="216" t="s">
        <v>126</v>
      </c>
      <c r="AU166" s="216" t="s">
        <v>81</v>
      </c>
      <c r="AY166" s="18" t="s">
        <v>123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279</v>
      </c>
      <c r="BM166" s="216" t="s">
        <v>1657</v>
      </c>
    </row>
    <row r="167" s="2" customFormat="1">
      <c r="A167" s="39"/>
      <c r="B167" s="40"/>
      <c r="C167" s="41"/>
      <c r="D167" s="218" t="s">
        <v>133</v>
      </c>
      <c r="E167" s="41"/>
      <c r="F167" s="219" t="s">
        <v>1658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133</v>
      </c>
      <c r="AU167" s="18" t="s">
        <v>81</v>
      </c>
    </row>
    <row r="168" s="2" customFormat="1" ht="21.75" customHeight="1">
      <c r="A168" s="39"/>
      <c r="B168" s="40"/>
      <c r="C168" s="250" t="s">
        <v>471</v>
      </c>
      <c r="D168" s="250" t="s">
        <v>310</v>
      </c>
      <c r="E168" s="251" t="s">
        <v>1659</v>
      </c>
      <c r="F168" s="252" t="s">
        <v>1660</v>
      </c>
      <c r="G168" s="253" t="s">
        <v>298</v>
      </c>
      <c r="H168" s="254">
        <v>9.5999999999999996</v>
      </c>
      <c r="I168" s="255"/>
      <c r="J168" s="256">
        <f>ROUND(I168*H168,2)</f>
        <v>0</v>
      </c>
      <c r="K168" s="252" t="s">
        <v>130</v>
      </c>
      <c r="L168" s="257"/>
      <c r="M168" s="258" t="s">
        <v>19</v>
      </c>
      <c r="N168" s="259" t="s">
        <v>42</v>
      </c>
      <c r="O168" s="85"/>
      <c r="P168" s="214">
        <f>O168*H168</f>
        <v>0</v>
      </c>
      <c r="Q168" s="214">
        <v>0.0126</v>
      </c>
      <c r="R168" s="214">
        <f>Q168*H168</f>
        <v>0.12096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390</v>
      </c>
      <c r="AT168" s="216" t="s">
        <v>310</v>
      </c>
      <c r="AU168" s="216" t="s">
        <v>81</v>
      </c>
      <c r="AY168" s="18" t="s">
        <v>123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279</v>
      </c>
      <c r="BM168" s="216" t="s">
        <v>1661</v>
      </c>
    </row>
    <row r="169" s="13" customFormat="1">
      <c r="A169" s="13"/>
      <c r="B169" s="227"/>
      <c r="C169" s="228"/>
      <c r="D169" s="229" t="s">
        <v>203</v>
      </c>
      <c r="E169" s="228"/>
      <c r="F169" s="231" t="s">
        <v>1662</v>
      </c>
      <c r="G169" s="228"/>
      <c r="H169" s="232">
        <v>9.5999999999999996</v>
      </c>
      <c r="I169" s="233"/>
      <c r="J169" s="228"/>
      <c r="K169" s="228"/>
      <c r="L169" s="234"/>
      <c r="M169" s="235"/>
      <c r="N169" s="236"/>
      <c r="O169" s="236"/>
      <c r="P169" s="236"/>
      <c r="Q169" s="236"/>
      <c r="R169" s="236"/>
      <c r="S169" s="236"/>
      <c r="T169" s="2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8" t="s">
        <v>203</v>
      </c>
      <c r="AU169" s="238" t="s">
        <v>81</v>
      </c>
      <c r="AV169" s="13" t="s">
        <v>81</v>
      </c>
      <c r="AW169" s="13" t="s">
        <v>4</v>
      </c>
      <c r="AX169" s="13" t="s">
        <v>79</v>
      </c>
      <c r="AY169" s="238" t="s">
        <v>123</v>
      </c>
    </row>
    <row r="170" s="2" customFormat="1" ht="16.5" customHeight="1">
      <c r="A170" s="39"/>
      <c r="B170" s="40"/>
      <c r="C170" s="205" t="s">
        <v>476</v>
      </c>
      <c r="D170" s="205" t="s">
        <v>126</v>
      </c>
      <c r="E170" s="206" t="s">
        <v>1663</v>
      </c>
      <c r="F170" s="207" t="s">
        <v>1664</v>
      </c>
      <c r="G170" s="208" t="s">
        <v>1665</v>
      </c>
      <c r="H170" s="209">
        <v>1</v>
      </c>
      <c r="I170" s="210"/>
      <c r="J170" s="211">
        <f>ROUND(I170*H170,2)</f>
        <v>0</v>
      </c>
      <c r="K170" s="207" t="s">
        <v>19</v>
      </c>
      <c r="L170" s="45"/>
      <c r="M170" s="212" t="s">
        <v>19</v>
      </c>
      <c r="N170" s="213" t="s">
        <v>42</v>
      </c>
      <c r="O170" s="85"/>
      <c r="P170" s="214">
        <f>O170*H170</f>
        <v>0</v>
      </c>
      <c r="Q170" s="214">
        <v>0.0057299999999999999</v>
      </c>
      <c r="R170" s="214">
        <f>Q170*H170</f>
        <v>0.0057299999999999999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279</v>
      </c>
      <c r="AT170" s="216" t="s">
        <v>126</v>
      </c>
      <c r="AU170" s="216" t="s">
        <v>81</v>
      </c>
      <c r="AY170" s="18" t="s">
        <v>123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279</v>
      </c>
      <c r="BM170" s="216" t="s">
        <v>1666</v>
      </c>
    </row>
    <row r="171" s="2" customFormat="1" ht="16.5" customHeight="1">
      <c r="A171" s="39"/>
      <c r="B171" s="40"/>
      <c r="C171" s="205" t="s">
        <v>490</v>
      </c>
      <c r="D171" s="205" t="s">
        <v>126</v>
      </c>
      <c r="E171" s="206" t="s">
        <v>1667</v>
      </c>
      <c r="F171" s="207" t="s">
        <v>1668</v>
      </c>
      <c r="G171" s="208" t="s">
        <v>230</v>
      </c>
      <c r="H171" s="209">
        <v>16</v>
      </c>
      <c r="I171" s="210"/>
      <c r="J171" s="211">
        <f>ROUND(I171*H171,2)</f>
        <v>0</v>
      </c>
      <c r="K171" s="207" t="s">
        <v>19</v>
      </c>
      <c r="L171" s="45"/>
      <c r="M171" s="212" t="s">
        <v>19</v>
      </c>
      <c r="N171" s="213" t="s">
        <v>42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279</v>
      </c>
      <c r="AT171" s="216" t="s">
        <v>126</v>
      </c>
      <c r="AU171" s="216" t="s">
        <v>81</v>
      </c>
      <c r="AY171" s="18" t="s">
        <v>123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279</v>
      </c>
      <c r="BM171" s="216" t="s">
        <v>1669</v>
      </c>
    </row>
    <row r="172" s="2" customFormat="1" ht="16.5" customHeight="1">
      <c r="A172" s="39"/>
      <c r="B172" s="40"/>
      <c r="C172" s="250" t="s">
        <v>504</v>
      </c>
      <c r="D172" s="250" t="s">
        <v>310</v>
      </c>
      <c r="E172" s="251" t="s">
        <v>1670</v>
      </c>
      <c r="F172" s="252" t="s">
        <v>1671</v>
      </c>
      <c r="G172" s="253" t="s">
        <v>230</v>
      </c>
      <c r="H172" s="254">
        <v>17.600000000000001</v>
      </c>
      <c r="I172" s="255"/>
      <c r="J172" s="256">
        <f>ROUND(I172*H172,2)</f>
        <v>0</v>
      </c>
      <c r="K172" s="252" t="s">
        <v>130</v>
      </c>
      <c r="L172" s="257"/>
      <c r="M172" s="258" t="s">
        <v>19</v>
      </c>
      <c r="N172" s="259" t="s">
        <v>42</v>
      </c>
      <c r="O172" s="85"/>
      <c r="P172" s="214">
        <f>O172*H172</f>
        <v>0</v>
      </c>
      <c r="Q172" s="214">
        <v>0.0060000000000000001</v>
      </c>
      <c r="R172" s="214">
        <f>Q172*H172</f>
        <v>0.10560000000000001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390</v>
      </c>
      <c r="AT172" s="216" t="s">
        <v>310</v>
      </c>
      <c r="AU172" s="216" t="s">
        <v>81</v>
      </c>
      <c r="AY172" s="18" t="s">
        <v>123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279</v>
      </c>
      <c r="BM172" s="216" t="s">
        <v>1672</v>
      </c>
    </row>
    <row r="173" s="13" customFormat="1">
      <c r="A173" s="13"/>
      <c r="B173" s="227"/>
      <c r="C173" s="228"/>
      <c r="D173" s="229" t="s">
        <v>203</v>
      </c>
      <c r="E173" s="228"/>
      <c r="F173" s="231" t="s">
        <v>1673</v>
      </c>
      <c r="G173" s="228"/>
      <c r="H173" s="232">
        <v>17.600000000000001</v>
      </c>
      <c r="I173" s="233"/>
      <c r="J173" s="228"/>
      <c r="K173" s="228"/>
      <c r="L173" s="234"/>
      <c r="M173" s="235"/>
      <c r="N173" s="236"/>
      <c r="O173" s="236"/>
      <c r="P173" s="236"/>
      <c r="Q173" s="236"/>
      <c r="R173" s="236"/>
      <c r="S173" s="236"/>
      <c r="T173" s="2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8" t="s">
        <v>203</v>
      </c>
      <c r="AU173" s="238" t="s">
        <v>81</v>
      </c>
      <c r="AV173" s="13" t="s">
        <v>81</v>
      </c>
      <c r="AW173" s="13" t="s">
        <v>4</v>
      </c>
      <c r="AX173" s="13" t="s">
        <v>79</v>
      </c>
      <c r="AY173" s="238" t="s">
        <v>123</v>
      </c>
    </row>
    <row r="174" s="2" customFormat="1" ht="16.5" customHeight="1">
      <c r="A174" s="39"/>
      <c r="B174" s="40"/>
      <c r="C174" s="250" t="s">
        <v>509</v>
      </c>
      <c r="D174" s="250" t="s">
        <v>310</v>
      </c>
      <c r="E174" s="251" t="s">
        <v>1674</v>
      </c>
      <c r="F174" s="252" t="s">
        <v>1675</v>
      </c>
      <c r="G174" s="253" t="s">
        <v>298</v>
      </c>
      <c r="H174" s="254">
        <v>50</v>
      </c>
      <c r="I174" s="255"/>
      <c r="J174" s="256">
        <f>ROUND(I174*H174,2)</f>
        <v>0</v>
      </c>
      <c r="K174" s="252" t="s">
        <v>130</v>
      </c>
      <c r="L174" s="257"/>
      <c r="M174" s="258" t="s">
        <v>19</v>
      </c>
      <c r="N174" s="259" t="s">
        <v>42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390</v>
      </c>
      <c r="AT174" s="216" t="s">
        <v>310</v>
      </c>
      <c r="AU174" s="216" t="s">
        <v>81</v>
      </c>
      <c r="AY174" s="18" t="s">
        <v>123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79</v>
      </c>
      <c r="BK174" s="217">
        <f>ROUND(I174*H174,2)</f>
        <v>0</v>
      </c>
      <c r="BL174" s="18" t="s">
        <v>279</v>
      </c>
      <c r="BM174" s="216" t="s">
        <v>1676</v>
      </c>
    </row>
    <row r="175" s="2" customFormat="1" ht="16.5" customHeight="1">
      <c r="A175" s="39"/>
      <c r="B175" s="40"/>
      <c r="C175" s="205" t="s">
        <v>514</v>
      </c>
      <c r="D175" s="205" t="s">
        <v>126</v>
      </c>
      <c r="E175" s="206" t="s">
        <v>1677</v>
      </c>
      <c r="F175" s="207" t="s">
        <v>1678</v>
      </c>
      <c r="G175" s="208" t="s">
        <v>266</v>
      </c>
      <c r="H175" s="209">
        <v>1</v>
      </c>
      <c r="I175" s="210"/>
      <c r="J175" s="211">
        <f>ROUND(I175*H175,2)</f>
        <v>0</v>
      </c>
      <c r="K175" s="207" t="s">
        <v>130</v>
      </c>
      <c r="L175" s="45"/>
      <c r="M175" s="212" t="s">
        <v>19</v>
      </c>
      <c r="N175" s="213" t="s">
        <v>42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279</v>
      </c>
      <c r="AT175" s="216" t="s">
        <v>126</v>
      </c>
      <c r="AU175" s="216" t="s">
        <v>81</v>
      </c>
      <c r="AY175" s="18" t="s">
        <v>123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279</v>
      </c>
      <c r="BM175" s="216" t="s">
        <v>1679</v>
      </c>
    </row>
    <row r="176" s="2" customFormat="1">
      <c r="A176" s="39"/>
      <c r="B176" s="40"/>
      <c r="C176" s="41"/>
      <c r="D176" s="218" t="s">
        <v>133</v>
      </c>
      <c r="E176" s="41"/>
      <c r="F176" s="219" t="s">
        <v>1680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133</v>
      </c>
      <c r="AU176" s="18" t="s">
        <v>81</v>
      </c>
    </row>
    <row r="177" s="2" customFormat="1" ht="16.5" customHeight="1">
      <c r="A177" s="39"/>
      <c r="B177" s="40"/>
      <c r="C177" s="250" t="s">
        <v>520</v>
      </c>
      <c r="D177" s="250" t="s">
        <v>310</v>
      </c>
      <c r="E177" s="251" t="s">
        <v>1681</v>
      </c>
      <c r="F177" s="252" t="s">
        <v>1682</v>
      </c>
      <c r="G177" s="253" t="s">
        <v>266</v>
      </c>
      <c r="H177" s="254">
        <v>1</v>
      </c>
      <c r="I177" s="255"/>
      <c r="J177" s="256">
        <f>ROUND(I177*H177,2)</f>
        <v>0</v>
      </c>
      <c r="K177" s="252" t="s">
        <v>130</v>
      </c>
      <c r="L177" s="257"/>
      <c r="M177" s="258" t="s">
        <v>19</v>
      </c>
      <c r="N177" s="259" t="s">
        <v>42</v>
      </c>
      <c r="O177" s="85"/>
      <c r="P177" s="214">
        <f>O177*H177</f>
        <v>0</v>
      </c>
      <c r="Q177" s="214">
        <v>0.00012</v>
      </c>
      <c r="R177" s="214">
        <f>Q177*H177</f>
        <v>0.00012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390</v>
      </c>
      <c r="AT177" s="216" t="s">
        <v>310</v>
      </c>
      <c r="AU177" s="216" t="s">
        <v>81</v>
      </c>
      <c r="AY177" s="18" t="s">
        <v>123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79</v>
      </c>
      <c r="BK177" s="217">
        <f>ROUND(I177*H177,2)</f>
        <v>0</v>
      </c>
      <c r="BL177" s="18" t="s">
        <v>279</v>
      </c>
      <c r="BM177" s="216" t="s">
        <v>1683</v>
      </c>
    </row>
    <row r="178" s="2" customFormat="1" ht="16.5" customHeight="1">
      <c r="A178" s="39"/>
      <c r="B178" s="40"/>
      <c r="C178" s="205" t="s">
        <v>525</v>
      </c>
      <c r="D178" s="205" t="s">
        <v>126</v>
      </c>
      <c r="E178" s="206" t="s">
        <v>1684</v>
      </c>
      <c r="F178" s="207" t="s">
        <v>1685</v>
      </c>
      <c r="G178" s="208" t="s">
        <v>266</v>
      </c>
      <c r="H178" s="209">
        <v>1</v>
      </c>
      <c r="I178" s="210"/>
      <c r="J178" s="211">
        <f>ROUND(I178*H178,2)</f>
        <v>0</v>
      </c>
      <c r="K178" s="207" t="s">
        <v>130</v>
      </c>
      <c r="L178" s="45"/>
      <c r="M178" s="212" t="s">
        <v>19</v>
      </c>
      <c r="N178" s="213" t="s">
        <v>42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279</v>
      </c>
      <c r="AT178" s="216" t="s">
        <v>126</v>
      </c>
      <c r="AU178" s="216" t="s">
        <v>81</v>
      </c>
      <c r="AY178" s="18" t="s">
        <v>123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79</v>
      </c>
      <c r="BK178" s="217">
        <f>ROUND(I178*H178,2)</f>
        <v>0</v>
      </c>
      <c r="BL178" s="18" t="s">
        <v>279</v>
      </c>
      <c r="BM178" s="216" t="s">
        <v>1686</v>
      </c>
    </row>
    <row r="179" s="2" customFormat="1">
      <c r="A179" s="39"/>
      <c r="B179" s="40"/>
      <c r="C179" s="41"/>
      <c r="D179" s="218" t="s">
        <v>133</v>
      </c>
      <c r="E179" s="41"/>
      <c r="F179" s="219" t="s">
        <v>1687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133</v>
      </c>
      <c r="AU179" s="18" t="s">
        <v>81</v>
      </c>
    </row>
    <row r="180" s="2" customFormat="1" ht="16.5" customHeight="1">
      <c r="A180" s="39"/>
      <c r="B180" s="40"/>
      <c r="C180" s="250" t="s">
        <v>531</v>
      </c>
      <c r="D180" s="250" t="s">
        <v>310</v>
      </c>
      <c r="E180" s="251" t="s">
        <v>1688</v>
      </c>
      <c r="F180" s="252" t="s">
        <v>1689</v>
      </c>
      <c r="G180" s="253" t="s">
        <v>298</v>
      </c>
      <c r="H180" s="254">
        <v>1</v>
      </c>
      <c r="I180" s="255"/>
      <c r="J180" s="256">
        <f>ROUND(I180*H180,2)</f>
        <v>0</v>
      </c>
      <c r="K180" s="252" t="s">
        <v>130</v>
      </c>
      <c r="L180" s="257"/>
      <c r="M180" s="258" t="s">
        <v>19</v>
      </c>
      <c r="N180" s="259" t="s">
        <v>42</v>
      </c>
      <c r="O180" s="85"/>
      <c r="P180" s="214">
        <f>O180*H180</f>
        <v>0</v>
      </c>
      <c r="Q180" s="214">
        <v>0.00040999999999999999</v>
      </c>
      <c r="R180" s="214">
        <f>Q180*H180</f>
        <v>0.00040999999999999999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390</v>
      </c>
      <c r="AT180" s="216" t="s">
        <v>310</v>
      </c>
      <c r="AU180" s="216" t="s">
        <v>81</v>
      </c>
      <c r="AY180" s="18" t="s">
        <v>123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79</v>
      </c>
      <c r="BK180" s="217">
        <f>ROUND(I180*H180,2)</f>
        <v>0</v>
      </c>
      <c r="BL180" s="18" t="s">
        <v>279</v>
      </c>
      <c r="BM180" s="216" t="s">
        <v>1690</v>
      </c>
    </row>
    <row r="181" s="2" customFormat="1" ht="16.5" customHeight="1">
      <c r="A181" s="39"/>
      <c r="B181" s="40"/>
      <c r="C181" s="205" t="s">
        <v>537</v>
      </c>
      <c r="D181" s="205" t="s">
        <v>126</v>
      </c>
      <c r="E181" s="206" t="s">
        <v>1691</v>
      </c>
      <c r="F181" s="207" t="s">
        <v>1692</v>
      </c>
      <c r="G181" s="208" t="s">
        <v>266</v>
      </c>
      <c r="H181" s="209">
        <v>6</v>
      </c>
      <c r="I181" s="210"/>
      <c r="J181" s="211">
        <f>ROUND(I181*H181,2)</f>
        <v>0</v>
      </c>
      <c r="K181" s="207" t="s">
        <v>130</v>
      </c>
      <c r="L181" s="45"/>
      <c r="M181" s="212" t="s">
        <v>19</v>
      </c>
      <c r="N181" s="213" t="s">
        <v>42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279</v>
      </c>
      <c r="AT181" s="216" t="s">
        <v>126</v>
      </c>
      <c r="AU181" s="216" t="s">
        <v>81</v>
      </c>
      <c r="AY181" s="18" t="s">
        <v>123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79</v>
      </c>
      <c r="BK181" s="217">
        <f>ROUND(I181*H181,2)</f>
        <v>0</v>
      </c>
      <c r="BL181" s="18" t="s">
        <v>279</v>
      </c>
      <c r="BM181" s="216" t="s">
        <v>1693</v>
      </c>
    </row>
    <row r="182" s="2" customFormat="1">
      <c r="A182" s="39"/>
      <c r="B182" s="40"/>
      <c r="C182" s="41"/>
      <c r="D182" s="218" t="s">
        <v>133</v>
      </c>
      <c r="E182" s="41"/>
      <c r="F182" s="219" t="s">
        <v>1694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133</v>
      </c>
      <c r="AU182" s="18" t="s">
        <v>81</v>
      </c>
    </row>
    <row r="183" s="2" customFormat="1" ht="24.15" customHeight="1">
      <c r="A183" s="39"/>
      <c r="B183" s="40"/>
      <c r="C183" s="205" t="s">
        <v>541</v>
      </c>
      <c r="D183" s="205" t="s">
        <v>126</v>
      </c>
      <c r="E183" s="206" t="s">
        <v>1695</v>
      </c>
      <c r="F183" s="207" t="s">
        <v>1696</v>
      </c>
      <c r="G183" s="208" t="s">
        <v>224</v>
      </c>
      <c r="H183" s="209">
        <v>0.49199999999999999</v>
      </c>
      <c r="I183" s="210"/>
      <c r="J183" s="211">
        <f>ROUND(I183*H183,2)</f>
        <v>0</v>
      </c>
      <c r="K183" s="207" t="s">
        <v>130</v>
      </c>
      <c r="L183" s="45"/>
      <c r="M183" s="212" t="s">
        <v>19</v>
      </c>
      <c r="N183" s="213" t="s">
        <v>42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279</v>
      </c>
      <c r="AT183" s="216" t="s">
        <v>126</v>
      </c>
      <c r="AU183" s="216" t="s">
        <v>81</v>
      </c>
      <c r="AY183" s="18" t="s">
        <v>123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79</v>
      </c>
      <c r="BK183" s="217">
        <f>ROUND(I183*H183,2)</f>
        <v>0</v>
      </c>
      <c r="BL183" s="18" t="s">
        <v>279</v>
      </c>
      <c r="BM183" s="216" t="s">
        <v>1697</v>
      </c>
    </row>
    <row r="184" s="2" customFormat="1">
      <c r="A184" s="39"/>
      <c r="B184" s="40"/>
      <c r="C184" s="41"/>
      <c r="D184" s="218" t="s">
        <v>133</v>
      </c>
      <c r="E184" s="41"/>
      <c r="F184" s="219" t="s">
        <v>1698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133</v>
      </c>
      <c r="AU184" s="18" t="s">
        <v>81</v>
      </c>
    </row>
    <row r="185" s="2" customFormat="1" ht="24.15" customHeight="1">
      <c r="A185" s="39"/>
      <c r="B185" s="40"/>
      <c r="C185" s="205" t="s">
        <v>549</v>
      </c>
      <c r="D185" s="205" t="s">
        <v>126</v>
      </c>
      <c r="E185" s="206" t="s">
        <v>1699</v>
      </c>
      <c r="F185" s="207" t="s">
        <v>1700</v>
      </c>
      <c r="G185" s="208" t="s">
        <v>224</v>
      </c>
      <c r="H185" s="209">
        <v>0.49199999999999999</v>
      </c>
      <c r="I185" s="210"/>
      <c r="J185" s="211">
        <f>ROUND(I185*H185,2)</f>
        <v>0</v>
      </c>
      <c r="K185" s="207" t="s">
        <v>130</v>
      </c>
      <c r="L185" s="45"/>
      <c r="M185" s="212" t="s">
        <v>19</v>
      </c>
      <c r="N185" s="213" t="s">
        <v>42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279</v>
      </c>
      <c r="AT185" s="216" t="s">
        <v>126</v>
      </c>
      <c r="AU185" s="216" t="s">
        <v>81</v>
      </c>
      <c r="AY185" s="18" t="s">
        <v>123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79</v>
      </c>
      <c r="BK185" s="217">
        <f>ROUND(I185*H185,2)</f>
        <v>0</v>
      </c>
      <c r="BL185" s="18" t="s">
        <v>279</v>
      </c>
      <c r="BM185" s="216" t="s">
        <v>1701</v>
      </c>
    </row>
    <row r="186" s="2" customFormat="1">
      <c r="A186" s="39"/>
      <c r="B186" s="40"/>
      <c r="C186" s="41"/>
      <c r="D186" s="218" t="s">
        <v>133</v>
      </c>
      <c r="E186" s="41"/>
      <c r="F186" s="219" t="s">
        <v>1702</v>
      </c>
      <c r="G186" s="41"/>
      <c r="H186" s="41"/>
      <c r="I186" s="220"/>
      <c r="J186" s="41"/>
      <c r="K186" s="41"/>
      <c r="L186" s="45"/>
      <c r="M186" s="223"/>
      <c r="N186" s="224"/>
      <c r="O186" s="225"/>
      <c r="P186" s="225"/>
      <c r="Q186" s="225"/>
      <c r="R186" s="225"/>
      <c r="S186" s="225"/>
      <c r="T186" s="22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133</v>
      </c>
      <c r="AU186" s="18" t="s">
        <v>81</v>
      </c>
    </row>
    <row r="187" s="2" customFormat="1" ht="6.96" customHeight="1">
      <c r="A187" s="39"/>
      <c r="B187" s="60"/>
      <c r="C187" s="61"/>
      <c r="D187" s="61"/>
      <c r="E187" s="61"/>
      <c r="F187" s="61"/>
      <c r="G187" s="61"/>
      <c r="H187" s="61"/>
      <c r="I187" s="61"/>
      <c r="J187" s="61"/>
      <c r="K187" s="61"/>
      <c r="L187" s="45"/>
      <c r="M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</row>
  </sheetData>
  <sheetProtection sheet="1" autoFilter="0" formatColumns="0" formatRows="0" objects="1" scenarios="1" spinCount="100000" saltValue="GbjBmvQsB+u7D6zwZMCnDOLgMvay+FTRHPyH5cFKIlVMcxopcO12oDupQIEuZJOqodsw5GX87GBHBwKmbu38LQ==" hashValue="nElZK0n5CZ7Ez6UI1ZtEYEHj2HotJxnUYmxP8CigDzEtVIGiBUwMNfCoCFGawNnc2Dx1dfiphDbsMiYI9B8+TQ==" algorithmName="SHA-512" password="CC35"/>
  <autoFilter ref="C85:K18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1_02/612135101"/>
    <hyperlink ref="F94" r:id="rId2" display="https://podminky.urs.cz/item/CS_URS_2021_02/949101112"/>
    <hyperlink ref="F96" r:id="rId3" display="https://podminky.urs.cz/item/CS_URS_2021_02/974029487"/>
    <hyperlink ref="F98" r:id="rId4" display="https://podminky.urs.cz/item/CS_URS_2021_02/977151127"/>
    <hyperlink ref="F100" r:id="rId5" display="https://podminky.urs.cz/item/CS_URS_2021_02/977151227"/>
    <hyperlink ref="F103" r:id="rId6" display="https://podminky.urs.cz/item/CS_URS_2021_02/997013211"/>
    <hyperlink ref="F105" r:id="rId7" display="https://podminky.urs.cz/item/CS_URS_2021_02/997013501"/>
    <hyperlink ref="F107" r:id="rId8" display="https://podminky.urs.cz/item/CS_URS_2021_02/997013509"/>
    <hyperlink ref="F110" r:id="rId9" display="https://podminky.urs.cz/item/CS_URS_2021_02/997013603"/>
    <hyperlink ref="F113" r:id="rId10" display="https://podminky.urs.cz/item/CS_URS_2021_02/998018001"/>
    <hyperlink ref="F117" r:id="rId11" display="https://podminky.urs.cz/item/CS_URS_2021_02/751111051"/>
    <hyperlink ref="F120" r:id="rId12" display="https://podminky.urs.cz/item/CS_URS_2021_02/751111052"/>
    <hyperlink ref="F123" r:id="rId13" display="https://podminky.urs.cz/item/CS_URS_2021_02/751111053"/>
    <hyperlink ref="F126" r:id="rId14" display="https://podminky.urs.cz/item/CS_URS_2021_02/751398171"/>
    <hyperlink ref="F129" r:id="rId15" display="https://podminky.urs.cz/item/CS_URS_2021_02/751511122"/>
    <hyperlink ref="F133" r:id="rId16" display="https://podminky.urs.cz/item/CS_URS_2021_02/751514178"/>
    <hyperlink ref="F136" r:id="rId17" display="https://podminky.urs.cz/item/CS_URS_2021_02/751514288"/>
    <hyperlink ref="F142" r:id="rId18" display="https://podminky.urs.cz/item/CS_URS_2021_02/751514478"/>
    <hyperlink ref="F148" r:id="rId19" display="https://podminky.urs.cz/item/CS_URS_2021_02/751514536"/>
    <hyperlink ref="F152" r:id="rId20" display="https://podminky.urs.cz/item/CS_URS_2021_02/751514776"/>
    <hyperlink ref="F155" r:id="rId21" display="https://podminky.urs.cz/item/CS_URS_2021_02/751537145"/>
    <hyperlink ref="F159" r:id="rId22" display="https://podminky.urs.cz/item/CS_URS_2021_02/751537146"/>
    <hyperlink ref="F163" r:id="rId23" display="https://podminky.urs.cz/item/CS_URS_2021_02/751537147"/>
    <hyperlink ref="F167" r:id="rId24" display="https://podminky.urs.cz/item/CS_URS_2021_02/751537148"/>
    <hyperlink ref="F176" r:id="rId25" display="https://podminky.urs.cz/item/CS_URS_2021_02/751613140"/>
    <hyperlink ref="F179" r:id="rId26" display="https://podminky.urs.cz/item/CS_URS_2021_02/751613141"/>
    <hyperlink ref="F182" r:id="rId27" display="https://podminky.urs.cz/item/CS_URS_2021_02/751691111"/>
    <hyperlink ref="F184" r:id="rId28" display="https://podminky.urs.cz/item/CS_URS_2021_02/998751101"/>
    <hyperlink ref="F186" r:id="rId29" display="https://podminky.urs.cz/item/CS_URS_2021_02/99875118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zakázky'!K6</f>
        <v>Vestavba sociálního zářízení do objektu Evangelického kostela ve Varnsdorfu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1703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1704</v>
      </c>
      <c r="G12" s="39"/>
      <c r="H12" s="39"/>
      <c r="I12" s="133" t="s">
        <v>23</v>
      </c>
      <c r="J12" s="138" t="str">
        <f>'Rekapitulace zakázky'!AN8</f>
        <v>5. 5. 2022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zakázky'!AN10="","",'Rekapitulace zakázky'!AN10)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zakázky'!E11="","",'Rekapitulace zakázky'!E11)</f>
        <v>Město Varnsdorf</v>
      </c>
      <c r="F15" s="39"/>
      <c r="G15" s="39"/>
      <c r="H15" s="39"/>
      <c r="I15" s="133" t="s">
        <v>28</v>
      </c>
      <c r="J15" s="137" t="str">
        <f>IF('Rekapitulace zakázky'!AN11="","",'Rekapitulace zakázky'!AN11)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28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zakázky'!AN16="","",'Rekapitulace zakázky'!AN16)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zakázky'!E17="","",'Rekapitulace zakázky'!E17)</f>
        <v>Pavel Hruška</v>
      </c>
      <c r="F21" s="39"/>
      <c r="G21" s="39"/>
      <c r="H21" s="39"/>
      <c r="I21" s="133" t="s">
        <v>28</v>
      </c>
      <c r="J21" s="137" t="str">
        <f>IF('Rekapitulace zakázky'!AN17="","",'Rekapitulace zakázky'!AN17)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zakázky'!AN19="","",'Rekapitulace zakázky'!AN19)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zakázky'!E20="","",'Rekapitulace zakázky'!E20)</f>
        <v>Pavel Hruška</v>
      </c>
      <c r="F24" s="39"/>
      <c r="G24" s="39"/>
      <c r="H24" s="39"/>
      <c r="I24" s="133" t="s">
        <v>28</v>
      </c>
      <c r="J24" s="137" t="str">
        <f>IF('Rekapitulace zakázky'!AN20="","",'Rekapitulace zakázky'!AN20)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ROUND((SUM(BE83:BE176)),  2)</f>
        <v>0</v>
      </c>
      <c r="G33" s="39"/>
      <c r="H33" s="39"/>
      <c r="I33" s="149">
        <v>0.20999999999999999</v>
      </c>
      <c r="J33" s="148">
        <f>ROUND(((SUM(BE83:BE176))*I33),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ROUND((SUM(BF83:BF176)),  2)</f>
        <v>0</v>
      </c>
      <c r="G34" s="39"/>
      <c r="H34" s="39"/>
      <c r="I34" s="149">
        <v>0.14999999999999999</v>
      </c>
      <c r="J34" s="148">
        <f>ROUND(((SUM(BF83:BF176))*I34),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ROUND((SUM(BG83:BG176)),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ROUND((SUM(BH83:BH176)),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ROUND((SUM(BI83:BI176)),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Vestavba sociálního zářízení do objektu Evangelického kostela ve Varnsdorfu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4 - Elektroinstalace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5. 5. 2022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Varnsdorf</v>
      </c>
      <c r="G54" s="41"/>
      <c r="H54" s="41"/>
      <c r="I54" s="33" t="s">
        <v>31</v>
      </c>
      <c r="J54" s="37" t="str">
        <f>E21</f>
        <v>Pavel Hruška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Pavel Hruška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1705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1706</v>
      </c>
      <c r="E61" s="169"/>
      <c r="F61" s="169"/>
      <c r="G61" s="169"/>
      <c r="H61" s="169"/>
      <c r="I61" s="169"/>
      <c r="J61" s="170">
        <f>J93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1707</v>
      </c>
      <c r="E62" s="169"/>
      <c r="F62" s="169"/>
      <c r="G62" s="169"/>
      <c r="H62" s="169"/>
      <c r="I62" s="169"/>
      <c r="J62" s="170">
        <f>J123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6"/>
      <c r="C63" s="167"/>
      <c r="D63" s="168" t="s">
        <v>1708</v>
      </c>
      <c r="E63" s="169"/>
      <c r="F63" s="169"/>
      <c r="G63" s="169"/>
      <c r="H63" s="169"/>
      <c r="I63" s="169"/>
      <c r="J63" s="170">
        <f>J127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107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Vestavba sociálního zářízení do objektu Evangelického kostela ve Varnsdorfu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95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 4 - Elektroinstalace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33" t="s">
        <v>23</v>
      </c>
      <c r="J77" s="73" t="str">
        <f>IF(J12="","",J12)</f>
        <v>5. 5. 2022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Město Varnsdorf</v>
      </c>
      <c r="G79" s="41"/>
      <c r="H79" s="41"/>
      <c r="I79" s="33" t="s">
        <v>31</v>
      </c>
      <c r="J79" s="37" t="str">
        <f>E21</f>
        <v>Pavel Hruška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Pavel Hruška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108</v>
      </c>
      <c r="D82" s="181" t="s">
        <v>56</v>
      </c>
      <c r="E82" s="181" t="s">
        <v>52</v>
      </c>
      <c r="F82" s="181" t="s">
        <v>53</v>
      </c>
      <c r="G82" s="181" t="s">
        <v>109</v>
      </c>
      <c r="H82" s="181" t="s">
        <v>110</v>
      </c>
      <c r="I82" s="181" t="s">
        <v>111</v>
      </c>
      <c r="J82" s="181" t="s">
        <v>99</v>
      </c>
      <c r="K82" s="182" t="s">
        <v>112</v>
      </c>
      <c r="L82" s="183"/>
      <c r="M82" s="93" t="s">
        <v>19</v>
      </c>
      <c r="N82" s="94" t="s">
        <v>41</v>
      </c>
      <c r="O82" s="94" t="s">
        <v>113</v>
      </c>
      <c r="P82" s="94" t="s">
        <v>114</v>
      </c>
      <c r="Q82" s="94" t="s">
        <v>115</v>
      </c>
      <c r="R82" s="94" t="s">
        <v>116</v>
      </c>
      <c r="S82" s="94" t="s">
        <v>117</v>
      </c>
      <c r="T82" s="95" t="s">
        <v>118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119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P84+P93+P123+P127</f>
        <v>0</v>
      </c>
      <c r="Q83" s="97"/>
      <c r="R83" s="186">
        <f>R84+R93+R123+R127</f>
        <v>4461.0037700000003</v>
      </c>
      <c r="S83" s="97"/>
      <c r="T83" s="187">
        <f>T84+T93+T123+T127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70</v>
      </c>
      <c r="AU83" s="18" t="s">
        <v>100</v>
      </c>
      <c r="BK83" s="188">
        <f>BK84+BK93+BK123+BK127</f>
        <v>0</v>
      </c>
    </row>
    <row r="84" s="12" customFormat="1" ht="25.92" customHeight="1">
      <c r="A84" s="12"/>
      <c r="B84" s="189"/>
      <c r="C84" s="190"/>
      <c r="D84" s="191" t="s">
        <v>70</v>
      </c>
      <c r="E84" s="192" t="s">
        <v>778</v>
      </c>
      <c r="F84" s="192" t="s">
        <v>1709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SUM(P85:P92)</f>
        <v>0</v>
      </c>
      <c r="Q84" s="197"/>
      <c r="R84" s="198">
        <f>SUM(R85:R92)</f>
        <v>0.60122000000000009</v>
      </c>
      <c r="S84" s="197"/>
      <c r="T84" s="199">
        <f>SUM(T85:T92)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79</v>
      </c>
      <c r="AT84" s="201" t="s">
        <v>70</v>
      </c>
      <c r="AU84" s="201" t="s">
        <v>71</v>
      </c>
      <c r="AY84" s="200" t="s">
        <v>123</v>
      </c>
      <c r="BK84" s="202">
        <f>SUM(BK85:BK92)</f>
        <v>0</v>
      </c>
    </row>
    <row r="85" s="2" customFormat="1" ht="16.5" customHeight="1">
      <c r="A85" s="39"/>
      <c r="B85" s="40"/>
      <c r="C85" s="205" t="s">
        <v>79</v>
      </c>
      <c r="D85" s="205" t="s">
        <v>126</v>
      </c>
      <c r="E85" s="206" t="s">
        <v>1710</v>
      </c>
      <c r="F85" s="207" t="s">
        <v>1711</v>
      </c>
      <c r="G85" s="208" t="s">
        <v>266</v>
      </c>
      <c r="H85" s="209">
        <v>4</v>
      </c>
      <c r="I85" s="210"/>
      <c r="J85" s="211">
        <f>ROUND(I85*H85,2)</f>
        <v>0</v>
      </c>
      <c r="K85" s="207" t="s">
        <v>1712</v>
      </c>
      <c r="L85" s="45"/>
      <c r="M85" s="212" t="s">
        <v>19</v>
      </c>
      <c r="N85" s="213" t="s">
        <v>42</v>
      </c>
      <c r="O85" s="85"/>
      <c r="P85" s="214">
        <f>O85*H85</f>
        <v>0</v>
      </c>
      <c r="Q85" s="214">
        <v>0.0030799999999999998</v>
      </c>
      <c r="R85" s="214">
        <f>Q85*H85</f>
        <v>0.012319999999999999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147</v>
      </c>
      <c r="AT85" s="216" t="s">
        <v>126</v>
      </c>
      <c r="AU85" s="216" t="s">
        <v>79</v>
      </c>
      <c r="AY85" s="18" t="s">
        <v>123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79</v>
      </c>
      <c r="BK85" s="217">
        <f>ROUND(I85*H85,2)</f>
        <v>0</v>
      </c>
      <c r="BL85" s="18" t="s">
        <v>147</v>
      </c>
      <c r="BM85" s="216" t="s">
        <v>81</v>
      </c>
    </row>
    <row r="86" s="2" customFormat="1" ht="16.5" customHeight="1">
      <c r="A86" s="39"/>
      <c r="B86" s="40"/>
      <c r="C86" s="205" t="s">
        <v>81</v>
      </c>
      <c r="D86" s="205" t="s">
        <v>126</v>
      </c>
      <c r="E86" s="206" t="s">
        <v>1713</v>
      </c>
      <c r="F86" s="207" t="s">
        <v>1714</v>
      </c>
      <c r="G86" s="208" t="s">
        <v>266</v>
      </c>
      <c r="H86" s="209">
        <v>35</v>
      </c>
      <c r="I86" s="210"/>
      <c r="J86" s="211">
        <f>ROUND(I86*H86,2)</f>
        <v>0</v>
      </c>
      <c r="K86" s="207" t="s">
        <v>1712</v>
      </c>
      <c r="L86" s="45"/>
      <c r="M86" s="212" t="s">
        <v>19</v>
      </c>
      <c r="N86" s="213" t="s">
        <v>42</v>
      </c>
      <c r="O86" s="85"/>
      <c r="P86" s="214">
        <f>O86*H86</f>
        <v>0</v>
      </c>
      <c r="Q86" s="214">
        <v>0.00108</v>
      </c>
      <c r="R86" s="214">
        <f>Q86*H86</f>
        <v>0.0378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147</v>
      </c>
      <c r="AT86" s="216" t="s">
        <v>126</v>
      </c>
      <c r="AU86" s="216" t="s">
        <v>79</v>
      </c>
      <c r="AY86" s="18" t="s">
        <v>123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79</v>
      </c>
      <c r="BK86" s="217">
        <f>ROUND(I86*H86,2)</f>
        <v>0</v>
      </c>
      <c r="BL86" s="18" t="s">
        <v>147</v>
      </c>
      <c r="BM86" s="216" t="s">
        <v>147</v>
      </c>
    </row>
    <row r="87" s="2" customFormat="1" ht="16.5" customHeight="1">
      <c r="A87" s="39"/>
      <c r="B87" s="40"/>
      <c r="C87" s="205" t="s">
        <v>141</v>
      </c>
      <c r="D87" s="205" t="s">
        <v>126</v>
      </c>
      <c r="E87" s="206" t="s">
        <v>1715</v>
      </c>
      <c r="F87" s="207" t="s">
        <v>1716</v>
      </c>
      <c r="G87" s="208" t="s">
        <v>266</v>
      </c>
      <c r="H87" s="209">
        <v>2</v>
      </c>
      <c r="I87" s="210"/>
      <c r="J87" s="211">
        <f>ROUND(I87*H87,2)</f>
        <v>0</v>
      </c>
      <c r="K87" s="207" t="s">
        <v>1712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0.049910000000000003</v>
      </c>
      <c r="R87" s="214">
        <f>Q87*H87</f>
        <v>0.099820000000000006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147</v>
      </c>
      <c r="AT87" s="216" t="s">
        <v>126</v>
      </c>
      <c r="AU87" s="216" t="s">
        <v>79</v>
      </c>
      <c r="AY87" s="18" t="s">
        <v>123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147</v>
      </c>
      <c r="BM87" s="216" t="s">
        <v>158</v>
      </c>
    </row>
    <row r="88" s="2" customFormat="1" ht="16.5" customHeight="1">
      <c r="A88" s="39"/>
      <c r="B88" s="40"/>
      <c r="C88" s="205" t="s">
        <v>147</v>
      </c>
      <c r="D88" s="205" t="s">
        <v>126</v>
      </c>
      <c r="E88" s="206" t="s">
        <v>1717</v>
      </c>
      <c r="F88" s="207" t="s">
        <v>1718</v>
      </c>
      <c r="G88" s="208" t="s">
        <v>298</v>
      </c>
      <c r="H88" s="209">
        <v>100</v>
      </c>
      <c r="I88" s="210"/>
      <c r="J88" s="211">
        <f>ROUND(I88*H88,2)</f>
        <v>0</v>
      </c>
      <c r="K88" s="207" t="s">
        <v>1712</v>
      </c>
      <c r="L88" s="45"/>
      <c r="M88" s="212" t="s">
        <v>19</v>
      </c>
      <c r="N88" s="213" t="s">
        <v>42</v>
      </c>
      <c r="O88" s="85"/>
      <c r="P88" s="214">
        <f>O88*H88</f>
        <v>0</v>
      </c>
      <c r="Q88" s="214">
        <v>0.00249</v>
      </c>
      <c r="R88" s="214">
        <f>Q88*H88</f>
        <v>0.249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147</v>
      </c>
      <c r="AT88" s="216" t="s">
        <v>126</v>
      </c>
      <c r="AU88" s="216" t="s">
        <v>79</v>
      </c>
      <c r="AY88" s="18" t="s">
        <v>123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147</v>
      </c>
      <c r="BM88" s="216" t="s">
        <v>169</v>
      </c>
    </row>
    <row r="89" s="2" customFormat="1" ht="16.5" customHeight="1">
      <c r="A89" s="39"/>
      <c r="B89" s="40"/>
      <c r="C89" s="205" t="s">
        <v>122</v>
      </c>
      <c r="D89" s="205" t="s">
        <v>126</v>
      </c>
      <c r="E89" s="206" t="s">
        <v>1719</v>
      </c>
      <c r="F89" s="207" t="s">
        <v>1720</v>
      </c>
      <c r="G89" s="208" t="s">
        <v>298</v>
      </c>
      <c r="H89" s="209">
        <v>30</v>
      </c>
      <c r="I89" s="210"/>
      <c r="J89" s="211">
        <f>ROUND(I89*H89,2)</f>
        <v>0</v>
      </c>
      <c r="K89" s="207" t="s">
        <v>1712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0.0044900000000000001</v>
      </c>
      <c r="R89" s="214">
        <f>Q89*H89</f>
        <v>0.13470000000000001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147</v>
      </c>
      <c r="AT89" s="216" t="s">
        <v>126</v>
      </c>
      <c r="AU89" s="216" t="s">
        <v>79</v>
      </c>
      <c r="AY89" s="18" t="s">
        <v>123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147</v>
      </c>
      <c r="BM89" s="216" t="s">
        <v>246</v>
      </c>
    </row>
    <row r="90" s="2" customFormat="1" ht="16.5" customHeight="1">
      <c r="A90" s="39"/>
      <c r="B90" s="40"/>
      <c r="C90" s="205" t="s">
        <v>158</v>
      </c>
      <c r="D90" s="205" t="s">
        <v>126</v>
      </c>
      <c r="E90" s="206" t="s">
        <v>1721</v>
      </c>
      <c r="F90" s="207" t="s">
        <v>1722</v>
      </c>
      <c r="G90" s="208" t="s">
        <v>298</v>
      </c>
      <c r="H90" s="209">
        <v>10</v>
      </c>
      <c r="I90" s="210"/>
      <c r="J90" s="211">
        <f>ROUND(I90*H90,2)</f>
        <v>0</v>
      </c>
      <c r="K90" s="207" t="s">
        <v>1712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0.0054900000000000001</v>
      </c>
      <c r="R90" s="214">
        <f>Q90*H90</f>
        <v>0.054900000000000004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147</v>
      </c>
      <c r="AT90" s="216" t="s">
        <v>126</v>
      </c>
      <c r="AU90" s="216" t="s">
        <v>79</v>
      </c>
      <c r="AY90" s="18" t="s">
        <v>123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147</v>
      </c>
      <c r="BM90" s="216" t="s">
        <v>257</v>
      </c>
    </row>
    <row r="91" s="2" customFormat="1" ht="16.5" customHeight="1">
      <c r="A91" s="39"/>
      <c r="B91" s="40"/>
      <c r="C91" s="205" t="s">
        <v>165</v>
      </c>
      <c r="D91" s="205" t="s">
        <v>126</v>
      </c>
      <c r="E91" s="206" t="s">
        <v>1723</v>
      </c>
      <c r="F91" s="207" t="s">
        <v>1724</v>
      </c>
      <c r="G91" s="208" t="s">
        <v>266</v>
      </c>
      <c r="H91" s="209">
        <v>2</v>
      </c>
      <c r="I91" s="210"/>
      <c r="J91" s="211">
        <f>ROUND(I91*H91,2)</f>
        <v>0</v>
      </c>
      <c r="K91" s="207" t="s">
        <v>1712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0.0036700000000000001</v>
      </c>
      <c r="R91" s="214">
        <f>Q91*H91</f>
        <v>0.0073400000000000002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147</v>
      </c>
      <c r="AT91" s="216" t="s">
        <v>126</v>
      </c>
      <c r="AU91" s="216" t="s">
        <v>79</v>
      </c>
      <c r="AY91" s="18" t="s">
        <v>123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147</v>
      </c>
      <c r="BM91" s="216" t="s">
        <v>270</v>
      </c>
    </row>
    <row r="92" s="2" customFormat="1" ht="16.5" customHeight="1">
      <c r="A92" s="39"/>
      <c r="B92" s="40"/>
      <c r="C92" s="205" t="s">
        <v>169</v>
      </c>
      <c r="D92" s="205" t="s">
        <v>126</v>
      </c>
      <c r="E92" s="206" t="s">
        <v>1725</v>
      </c>
      <c r="F92" s="207" t="s">
        <v>1726</v>
      </c>
      <c r="G92" s="208" t="s">
        <v>266</v>
      </c>
      <c r="H92" s="209">
        <v>2</v>
      </c>
      <c r="I92" s="210"/>
      <c r="J92" s="211">
        <f>ROUND(I92*H92,2)</f>
        <v>0</v>
      </c>
      <c r="K92" s="207" t="s">
        <v>1712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0.0026700000000000001</v>
      </c>
      <c r="R92" s="214">
        <f>Q92*H92</f>
        <v>0.0053400000000000001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147</v>
      </c>
      <c r="AT92" s="216" t="s">
        <v>126</v>
      </c>
      <c r="AU92" s="216" t="s">
        <v>79</v>
      </c>
      <c r="AY92" s="18" t="s">
        <v>123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147</v>
      </c>
      <c r="BM92" s="216" t="s">
        <v>279</v>
      </c>
    </row>
    <row r="93" s="12" customFormat="1" ht="25.92" customHeight="1">
      <c r="A93" s="12"/>
      <c r="B93" s="189"/>
      <c r="C93" s="190"/>
      <c r="D93" s="191" t="s">
        <v>70</v>
      </c>
      <c r="E93" s="192" t="s">
        <v>1727</v>
      </c>
      <c r="F93" s="192" t="s">
        <v>1728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SUM(P94:P122)</f>
        <v>0</v>
      </c>
      <c r="Q93" s="197"/>
      <c r="R93" s="198">
        <f>SUM(R94:R122)</f>
        <v>0</v>
      </c>
      <c r="S93" s="197"/>
      <c r="T93" s="199">
        <f>SUM(T94:T122)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79</v>
      </c>
      <c r="AT93" s="201" t="s">
        <v>70</v>
      </c>
      <c r="AU93" s="201" t="s">
        <v>71</v>
      </c>
      <c r="AY93" s="200" t="s">
        <v>123</v>
      </c>
      <c r="BK93" s="202">
        <f>SUM(BK94:BK122)</f>
        <v>0</v>
      </c>
    </row>
    <row r="94" s="2" customFormat="1" ht="16.5" customHeight="1">
      <c r="A94" s="39"/>
      <c r="B94" s="40"/>
      <c r="C94" s="205" t="s">
        <v>240</v>
      </c>
      <c r="D94" s="205" t="s">
        <v>126</v>
      </c>
      <c r="E94" s="206" t="s">
        <v>1729</v>
      </c>
      <c r="F94" s="207" t="s">
        <v>1730</v>
      </c>
      <c r="G94" s="208" t="s">
        <v>298</v>
      </c>
      <c r="H94" s="209">
        <v>40</v>
      </c>
      <c r="I94" s="210"/>
      <c r="J94" s="211">
        <f>ROUND(I94*H94,2)</f>
        <v>0</v>
      </c>
      <c r="K94" s="207" t="s">
        <v>1712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147</v>
      </c>
      <c r="AT94" s="216" t="s">
        <v>126</v>
      </c>
      <c r="AU94" s="216" t="s">
        <v>79</v>
      </c>
      <c r="AY94" s="18" t="s">
        <v>123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147</v>
      </c>
      <c r="BM94" s="216" t="s">
        <v>295</v>
      </c>
    </row>
    <row r="95" s="2" customFormat="1" ht="16.5" customHeight="1">
      <c r="A95" s="39"/>
      <c r="B95" s="40"/>
      <c r="C95" s="205" t="s">
        <v>246</v>
      </c>
      <c r="D95" s="205" t="s">
        <v>126</v>
      </c>
      <c r="E95" s="206" t="s">
        <v>1731</v>
      </c>
      <c r="F95" s="207" t="s">
        <v>1732</v>
      </c>
      <c r="G95" s="208" t="s">
        <v>266</v>
      </c>
      <c r="H95" s="209">
        <v>10</v>
      </c>
      <c r="I95" s="210"/>
      <c r="J95" s="211">
        <f>ROUND(I95*H95,2)</f>
        <v>0</v>
      </c>
      <c r="K95" s="207" t="s">
        <v>1712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147</v>
      </c>
      <c r="AT95" s="216" t="s">
        <v>126</v>
      </c>
      <c r="AU95" s="216" t="s">
        <v>79</v>
      </c>
      <c r="AY95" s="18" t="s">
        <v>123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147</v>
      </c>
      <c r="BM95" s="216" t="s">
        <v>309</v>
      </c>
    </row>
    <row r="96" s="2" customFormat="1" ht="16.5" customHeight="1">
      <c r="A96" s="39"/>
      <c r="B96" s="40"/>
      <c r="C96" s="205" t="s">
        <v>251</v>
      </c>
      <c r="D96" s="205" t="s">
        <v>126</v>
      </c>
      <c r="E96" s="206" t="s">
        <v>1733</v>
      </c>
      <c r="F96" s="207" t="s">
        <v>1734</v>
      </c>
      <c r="G96" s="208" t="s">
        <v>298</v>
      </c>
      <c r="H96" s="209">
        <v>30</v>
      </c>
      <c r="I96" s="210"/>
      <c r="J96" s="211">
        <f>ROUND(I96*H96,2)</f>
        <v>0</v>
      </c>
      <c r="K96" s="207" t="s">
        <v>1712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147</v>
      </c>
      <c r="AT96" s="216" t="s">
        <v>126</v>
      </c>
      <c r="AU96" s="216" t="s">
        <v>79</v>
      </c>
      <c r="AY96" s="18" t="s">
        <v>123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147</v>
      </c>
      <c r="BM96" s="216" t="s">
        <v>321</v>
      </c>
    </row>
    <row r="97" s="2" customFormat="1" ht="16.5" customHeight="1">
      <c r="A97" s="39"/>
      <c r="B97" s="40"/>
      <c r="C97" s="205" t="s">
        <v>257</v>
      </c>
      <c r="D97" s="205" t="s">
        <v>126</v>
      </c>
      <c r="E97" s="206" t="s">
        <v>1735</v>
      </c>
      <c r="F97" s="207" t="s">
        <v>1736</v>
      </c>
      <c r="G97" s="208" t="s">
        <v>298</v>
      </c>
      <c r="H97" s="209">
        <v>10</v>
      </c>
      <c r="I97" s="210"/>
      <c r="J97" s="211">
        <f>ROUND(I97*H97,2)</f>
        <v>0</v>
      </c>
      <c r="K97" s="207" t="s">
        <v>1712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147</v>
      </c>
      <c r="AT97" s="216" t="s">
        <v>126</v>
      </c>
      <c r="AU97" s="216" t="s">
        <v>79</v>
      </c>
      <c r="AY97" s="18" t="s">
        <v>123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147</v>
      </c>
      <c r="BM97" s="216" t="s">
        <v>331</v>
      </c>
    </row>
    <row r="98" s="2" customFormat="1" ht="16.5" customHeight="1">
      <c r="A98" s="39"/>
      <c r="B98" s="40"/>
      <c r="C98" s="205" t="s">
        <v>263</v>
      </c>
      <c r="D98" s="205" t="s">
        <v>126</v>
      </c>
      <c r="E98" s="206" t="s">
        <v>1737</v>
      </c>
      <c r="F98" s="207" t="s">
        <v>1738</v>
      </c>
      <c r="G98" s="208" t="s">
        <v>266</v>
      </c>
      <c r="H98" s="209">
        <v>1</v>
      </c>
      <c r="I98" s="210"/>
      <c r="J98" s="211">
        <f>ROUND(I98*H98,2)</f>
        <v>0</v>
      </c>
      <c r="K98" s="207" t="s">
        <v>1712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147</v>
      </c>
      <c r="AT98" s="216" t="s">
        <v>126</v>
      </c>
      <c r="AU98" s="216" t="s">
        <v>79</v>
      </c>
      <c r="AY98" s="18" t="s">
        <v>123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147</v>
      </c>
      <c r="BM98" s="216" t="s">
        <v>343</v>
      </c>
    </row>
    <row r="99" s="2" customFormat="1" ht="16.5" customHeight="1">
      <c r="A99" s="39"/>
      <c r="B99" s="40"/>
      <c r="C99" s="205" t="s">
        <v>270</v>
      </c>
      <c r="D99" s="205" t="s">
        <v>126</v>
      </c>
      <c r="E99" s="206" t="s">
        <v>1739</v>
      </c>
      <c r="F99" s="207" t="s">
        <v>1740</v>
      </c>
      <c r="G99" s="208" t="s">
        <v>298</v>
      </c>
      <c r="H99" s="209">
        <v>20</v>
      </c>
      <c r="I99" s="210"/>
      <c r="J99" s="211">
        <f>ROUND(I99*H99,2)</f>
        <v>0</v>
      </c>
      <c r="K99" s="207" t="s">
        <v>1712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147</v>
      </c>
      <c r="AT99" s="216" t="s">
        <v>126</v>
      </c>
      <c r="AU99" s="216" t="s">
        <v>79</v>
      </c>
      <c r="AY99" s="18" t="s">
        <v>123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147</v>
      </c>
      <c r="BM99" s="216" t="s">
        <v>360</v>
      </c>
    </row>
    <row r="100" s="2" customFormat="1" ht="16.5" customHeight="1">
      <c r="A100" s="39"/>
      <c r="B100" s="40"/>
      <c r="C100" s="205" t="s">
        <v>8</v>
      </c>
      <c r="D100" s="205" t="s">
        <v>126</v>
      </c>
      <c r="E100" s="206" t="s">
        <v>1741</v>
      </c>
      <c r="F100" s="207" t="s">
        <v>1742</v>
      </c>
      <c r="G100" s="208" t="s">
        <v>266</v>
      </c>
      <c r="H100" s="209">
        <v>1</v>
      </c>
      <c r="I100" s="210"/>
      <c r="J100" s="211">
        <f>ROUND(I100*H100,2)</f>
        <v>0</v>
      </c>
      <c r="K100" s="207" t="s">
        <v>1712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147</v>
      </c>
      <c r="AT100" s="216" t="s">
        <v>126</v>
      </c>
      <c r="AU100" s="216" t="s">
        <v>79</v>
      </c>
      <c r="AY100" s="18" t="s">
        <v>123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147</v>
      </c>
      <c r="BM100" s="216" t="s">
        <v>372</v>
      </c>
    </row>
    <row r="101" s="2" customFormat="1" ht="16.5" customHeight="1">
      <c r="A101" s="39"/>
      <c r="B101" s="40"/>
      <c r="C101" s="205" t="s">
        <v>279</v>
      </c>
      <c r="D101" s="205" t="s">
        <v>126</v>
      </c>
      <c r="E101" s="206" t="s">
        <v>1743</v>
      </c>
      <c r="F101" s="207" t="s">
        <v>1744</v>
      </c>
      <c r="G101" s="208" t="s">
        <v>266</v>
      </c>
      <c r="H101" s="209">
        <v>1</v>
      </c>
      <c r="I101" s="210"/>
      <c r="J101" s="211">
        <f>ROUND(I101*H101,2)</f>
        <v>0</v>
      </c>
      <c r="K101" s="207" t="s">
        <v>1712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147</v>
      </c>
      <c r="AT101" s="216" t="s">
        <v>126</v>
      </c>
      <c r="AU101" s="216" t="s">
        <v>79</v>
      </c>
      <c r="AY101" s="18" t="s">
        <v>123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147</v>
      </c>
      <c r="BM101" s="216" t="s">
        <v>390</v>
      </c>
    </row>
    <row r="102" s="2" customFormat="1" ht="16.5" customHeight="1">
      <c r="A102" s="39"/>
      <c r="B102" s="40"/>
      <c r="C102" s="205" t="s">
        <v>284</v>
      </c>
      <c r="D102" s="205" t="s">
        <v>126</v>
      </c>
      <c r="E102" s="206" t="s">
        <v>1745</v>
      </c>
      <c r="F102" s="207" t="s">
        <v>1746</v>
      </c>
      <c r="G102" s="208" t="s">
        <v>266</v>
      </c>
      <c r="H102" s="209">
        <v>4</v>
      </c>
      <c r="I102" s="210"/>
      <c r="J102" s="211">
        <f>ROUND(I102*H102,2)</f>
        <v>0</v>
      </c>
      <c r="K102" s="207" t="s">
        <v>1712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147</v>
      </c>
      <c r="AT102" s="216" t="s">
        <v>126</v>
      </c>
      <c r="AU102" s="216" t="s">
        <v>79</v>
      </c>
      <c r="AY102" s="18" t="s">
        <v>123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147</v>
      </c>
      <c r="BM102" s="216" t="s">
        <v>400</v>
      </c>
    </row>
    <row r="103" s="2" customFormat="1" ht="16.5" customHeight="1">
      <c r="A103" s="39"/>
      <c r="B103" s="40"/>
      <c r="C103" s="205" t="s">
        <v>295</v>
      </c>
      <c r="D103" s="205" t="s">
        <v>126</v>
      </c>
      <c r="E103" s="206" t="s">
        <v>1747</v>
      </c>
      <c r="F103" s="207" t="s">
        <v>1748</v>
      </c>
      <c r="G103" s="208" t="s">
        <v>266</v>
      </c>
      <c r="H103" s="209">
        <v>1</v>
      </c>
      <c r="I103" s="210"/>
      <c r="J103" s="211">
        <f>ROUND(I103*H103,2)</f>
        <v>0</v>
      </c>
      <c r="K103" s="207" t="s">
        <v>1712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147</v>
      </c>
      <c r="AT103" s="216" t="s">
        <v>126</v>
      </c>
      <c r="AU103" s="216" t="s">
        <v>79</v>
      </c>
      <c r="AY103" s="18" t="s">
        <v>123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147</v>
      </c>
      <c r="BM103" s="216" t="s">
        <v>411</v>
      </c>
    </row>
    <row r="104" s="2" customFormat="1" ht="16.5" customHeight="1">
      <c r="A104" s="39"/>
      <c r="B104" s="40"/>
      <c r="C104" s="205" t="s">
        <v>303</v>
      </c>
      <c r="D104" s="205" t="s">
        <v>126</v>
      </c>
      <c r="E104" s="206" t="s">
        <v>1749</v>
      </c>
      <c r="F104" s="207" t="s">
        <v>1750</v>
      </c>
      <c r="G104" s="208" t="s">
        <v>266</v>
      </c>
      <c r="H104" s="209">
        <v>9</v>
      </c>
      <c r="I104" s="210"/>
      <c r="J104" s="211">
        <f>ROUND(I104*H104,2)</f>
        <v>0</v>
      </c>
      <c r="K104" s="207" t="s">
        <v>1712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147</v>
      </c>
      <c r="AT104" s="216" t="s">
        <v>126</v>
      </c>
      <c r="AU104" s="216" t="s">
        <v>79</v>
      </c>
      <c r="AY104" s="18" t="s">
        <v>123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147</v>
      </c>
      <c r="BM104" s="216" t="s">
        <v>426</v>
      </c>
    </row>
    <row r="105" s="2" customFormat="1" ht="16.5" customHeight="1">
      <c r="A105" s="39"/>
      <c r="B105" s="40"/>
      <c r="C105" s="205" t="s">
        <v>309</v>
      </c>
      <c r="D105" s="205" t="s">
        <v>126</v>
      </c>
      <c r="E105" s="206" t="s">
        <v>1751</v>
      </c>
      <c r="F105" s="207" t="s">
        <v>1752</v>
      </c>
      <c r="G105" s="208" t="s">
        <v>266</v>
      </c>
      <c r="H105" s="209">
        <v>13</v>
      </c>
      <c r="I105" s="210"/>
      <c r="J105" s="211">
        <f>ROUND(I105*H105,2)</f>
        <v>0</v>
      </c>
      <c r="K105" s="207" t="s">
        <v>1712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147</v>
      </c>
      <c r="AT105" s="216" t="s">
        <v>126</v>
      </c>
      <c r="AU105" s="216" t="s">
        <v>79</v>
      </c>
      <c r="AY105" s="18" t="s">
        <v>123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147</v>
      </c>
      <c r="BM105" s="216" t="s">
        <v>436</v>
      </c>
    </row>
    <row r="106" s="2" customFormat="1" ht="16.5" customHeight="1">
      <c r="A106" s="39"/>
      <c r="B106" s="40"/>
      <c r="C106" s="205" t="s">
        <v>7</v>
      </c>
      <c r="D106" s="205" t="s">
        <v>126</v>
      </c>
      <c r="E106" s="206" t="s">
        <v>1753</v>
      </c>
      <c r="F106" s="207" t="s">
        <v>1754</v>
      </c>
      <c r="G106" s="208" t="s">
        <v>266</v>
      </c>
      <c r="H106" s="209">
        <v>17</v>
      </c>
      <c r="I106" s="210"/>
      <c r="J106" s="211">
        <f>ROUND(I106*H106,2)</f>
        <v>0</v>
      </c>
      <c r="K106" s="207" t="s">
        <v>1712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147</v>
      </c>
      <c r="AT106" s="216" t="s">
        <v>126</v>
      </c>
      <c r="AU106" s="216" t="s">
        <v>79</v>
      </c>
      <c r="AY106" s="18" t="s">
        <v>123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147</v>
      </c>
      <c r="BM106" s="216" t="s">
        <v>455</v>
      </c>
    </row>
    <row r="107" s="2" customFormat="1" ht="16.5" customHeight="1">
      <c r="A107" s="39"/>
      <c r="B107" s="40"/>
      <c r="C107" s="205" t="s">
        <v>321</v>
      </c>
      <c r="D107" s="205" t="s">
        <v>126</v>
      </c>
      <c r="E107" s="206" t="s">
        <v>1755</v>
      </c>
      <c r="F107" s="207" t="s">
        <v>1756</v>
      </c>
      <c r="G107" s="208" t="s">
        <v>266</v>
      </c>
      <c r="H107" s="209">
        <v>1</v>
      </c>
      <c r="I107" s="210"/>
      <c r="J107" s="211">
        <f>ROUND(I107*H107,2)</f>
        <v>0</v>
      </c>
      <c r="K107" s="207" t="s">
        <v>1712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147</v>
      </c>
      <c r="AT107" s="216" t="s">
        <v>126</v>
      </c>
      <c r="AU107" s="216" t="s">
        <v>79</v>
      </c>
      <c r="AY107" s="18" t="s">
        <v>123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147</v>
      </c>
      <c r="BM107" s="216" t="s">
        <v>466</v>
      </c>
    </row>
    <row r="108" s="2" customFormat="1" ht="16.5" customHeight="1">
      <c r="A108" s="39"/>
      <c r="B108" s="40"/>
      <c r="C108" s="205" t="s">
        <v>326</v>
      </c>
      <c r="D108" s="205" t="s">
        <v>126</v>
      </c>
      <c r="E108" s="206" t="s">
        <v>1757</v>
      </c>
      <c r="F108" s="207" t="s">
        <v>1758</v>
      </c>
      <c r="G108" s="208" t="s">
        <v>266</v>
      </c>
      <c r="H108" s="209">
        <v>1</v>
      </c>
      <c r="I108" s="210"/>
      <c r="J108" s="211">
        <f>ROUND(I108*H108,2)</f>
        <v>0</v>
      </c>
      <c r="K108" s="207" t="s">
        <v>1712</v>
      </c>
      <c r="L108" s="45"/>
      <c r="M108" s="212" t="s">
        <v>19</v>
      </c>
      <c r="N108" s="213" t="s">
        <v>42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147</v>
      </c>
      <c r="AT108" s="216" t="s">
        <v>126</v>
      </c>
      <c r="AU108" s="216" t="s">
        <v>79</v>
      </c>
      <c r="AY108" s="18" t="s">
        <v>123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147</v>
      </c>
      <c r="BM108" s="216" t="s">
        <v>476</v>
      </c>
    </row>
    <row r="109" s="2" customFormat="1" ht="16.5" customHeight="1">
      <c r="A109" s="39"/>
      <c r="B109" s="40"/>
      <c r="C109" s="205" t="s">
        <v>331</v>
      </c>
      <c r="D109" s="205" t="s">
        <v>126</v>
      </c>
      <c r="E109" s="206" t="s">
        <v>1759</v>
      </c>
      <c r="F109" s="207" t="s">
        <v>1760</v>
      </c>
      <c r="G109" s="208" t="s">
        <v>266</v>
      </c>
      <c r="H109" s="209">
        <v>14</v>
      </c>
      <c r="I109" s="210"/>
      <c r="J109" s="211">
        <f>ROUND(I109*H109,2)</f>
        <v>0</v>
      </c>
      <c r="K109" s="207" t="s">
        <v>1712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147</v>
      </c>
      <c r="AT109" s="216" t="s">
        <v>126</v>
      </c>
      <c r="AU109" s="216" t="s">
        <v>79</v>
      </c>
      <c r="AY109" s="18" t="s">
        <v>123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147</v>
      </c>
      <c r="BM109" s="216" t="s">
        <v>504</v>
      </c>
    </row>
    <row r="110" s="2" customFormat="1" ht="16.5" customHeight="1">
      <c r="A110" s="39"/>
      <c r="B110" s="40"/>
      <c r="C110" s="205" t="s">
        <v>337</v>
      </c>
      <c r="D110" s="205" t="s">
        <v>126</v>
      </c>
      <c r="E110" s="206" t="s">
        <v>1761</v>
      </c>
      <c r="F110" s="207" t="s">
        <v>1762</v>
      </c>
      <c r="G110" s="208" t="s">
        <v>266</v>
      </c>
      <c r="H110" s="209">
        <v>3</v>
      </c>
      <c r="I110" s="210"/>
      <c r="J110" s="211">
        <f>ROUND(I110*H110,2)</f>
        <v>0</v>
      </c>
      <c r="K110" s="207" t="s">
        <v>1712</v>
      </c>
      <c r="L110" s="45"/>
      <c r="M110" s="212" t="s">
        <v>19</v>
      </c>
      <c r="N110" s="213" t="s">
        <v>42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147</v>
      </c>
      <c r="AT110" s="216" t="s">
        <v>126</v>
      </c>
      <c r="AU110" s="216" t="s">
        <v>79</v>
      </c>
      <c r="AY110" s="18" t="s">
        <v>123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147</v>
      </c>
      <c r="BM110" s="216" t="s">
        <v>514</v>
      </c>
    </row>
    <row r="111" s="2" customFormat="1" ht="16.5" customHeight="1">
      <c r="A111" s="39"/>
      <c r="B111" s="40"/>
      <c r="C111" s="205" t="s">
        <v>343</v>
      </c>
      <c r="D111" s="205" t="s">
        <v>126</v>
      </c>
      <c r="E111" s="206" t="s">
        <v>1763</v>
      </c>
      <c r="F111" s="207" t="s">
        <v>1764</v>
      </c>
      <c r="G111" s="208" t="s">
        <v>266</v>
      </c>
      <c r="H111" s="209">
        <v>12</v>
      </c>
      <c r="I111" s="210"/>
      <c r="J111" s="211">
        <f>ROUND(I111*H111,2)</f>
        <v>0</v>
      </c>
      <c r="K111" s="207" t="s">
        <v>1712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147</v>
      </c>
      <c r="AT111" s="216" t="s">
        <v>126</v>
      </c>
      <c r="AU111" s="216" t="s">
        <v>79</v>
      </c>
      <c r="AY111" s="18" t="s">
        <v>123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147</v>
      </c>
      <c r="BM111" s="216" t="s">
        <v>525</v>
      </c>
    </row>
    <row r="112" s="2" customFormat="1" ht="16.5" customHeight="1">
      <c r="A112" s="39"/>
      <c r="B112" s="40"/>
      <c r="C112" s="205" t="s">
        <v>349</v>
      </c>
      <c r="D112" s="205" t="s">
        <v>126</v>
      </c>
      <c r="E112" s="206" t="s">
        <v>1765</v>
      </c>
      <c r="F112" s="207" t="s">
        <v>1766</v>
      </c>
      <c r="G112" s="208" t="s">
        <v>266</v>
      </c>
      <c r="H112" s="209">
        <v>5</v>
      </c>
      <c r="I112" s="210"/>
      <c r="J112" s="211">
        <f>ROUND(I112*H112,2)</f>
        <v>0</v>
      </c>
      <c r="K112" s="207" t="s">
        <v>1712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147</v>
      </c>
      <c r="AT112" s="216" t="s">
        <v>126</v>
      </c>
      <c r="AU112" s="216" t="s">
        <v>79</v>
      </c>
      <c r="AY112" s="18" t="s">
        <v>123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147</v>
      </c>
      <c r="BM112" s="216" t="s">
        <v>537</v>
      </c>
    </row>
    <row r="113" s="2" customFormat="1" ht="16.5" customHeight="1">
      <c r="A113" s="39"/>
      <c r="B113" s="40"/>
      <c r="C113" s="205" t="s">
        <v>360</v>
      </c>
      <c r="D113" s="205" t="s">
        <v>126</v>
      </c>
      <c r="E113" s="206" t="s">
        <v>1767</v>
      </c>
      <c r="F113" s="207" t="s">
        <v>1768</v>
      </c>
      <c r="G113" s="208" t="s">
        <v>266</v>
      </c>
      <c r="H113" s="209">
        <v>4</v>
      </c>
      <c r="I113" s="210"/>
      <c r="J113" s="211">
        <f>ROUND(I113*H113,2)</f>
        <v>0</v>
      </c>
      <c r="K113" s="207" t="s">
        <v>1712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147</v>
      </c>
      <c r="AT113" s="216" t="s">
        <v>126</v>
      </c>
      <c r="AU113" s="216" t="s">
        <v>79</v>
      </c>
      <c r="AY113" s="18" t="s">
        <v>123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147</v>
      </c>
      <c r="BM113" s="216" t="s">
        <v>549</v>
      </c>
    </row>
    <row r="114" s="2" customFormat="1" ht="16.5" customHeight="1">
      <c r="A114" s="39"/>
      <c r="B114" s="40"/>
      <c r="C114" s="205" t="s">
        <v>366</v>
      </c>
      <c r="D114" s="205" t="s">
        <v>126</v>
      </c>
      <c r="E114" s="206" t="s">
        <v>1769</v>
      </c>
      <c r="F114" s="207" t="s">
        <v>1770</v>
      </c>
      <c r="G114" s="208" t="s">
        <v>266</v>
      </c>
      <c r="H114" s="209">
        <v>1</v>
      </c>
      <c r="I114" s="210"/>
      <c r="J114" s="211">
        <f>ROUND(I114*H114,2)</f>
        <v>0</v>
      </c>
      <c r="K114" s="207" t="s">
        <v>1712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147</v>
      </c>
      <c r="AT114" s="216" t="s">
        <v>126</v>
      </c>
      <c r="AU114" s="216" t="s">
        <v>79</v>
      </c>
      <c r="AY114" s="18" t="s">
        <v>123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147</v>
      </c>
      <c r="BM114" s="216" t="s">
        <v>559</v>
      </c>
    </row>
    <row r="115" s="2" customFormat="1" ht="16.5" customHeight="1">
      <c r="A115" s="39"/>
      <c r="B115" s="40"/>
      <c r="C115" s="205" t="s">
        <v>372</v>
      </c>
      <c r="D115" s="205" t="s">
        <v>126</v>
      </c>
      <c r="E115" s="206" t="s">
        <v>1771</v>
      </c>
      <c r="F115" s="207" t="s">
        <v>1772</v>
      </c>
      <c r="G115" s="208" t="s">
        <v>266</v>
      </c>
      <c r="H115" s="209">
        <v>2</v>
      </c>
      <c r="I115" s="210"/>
      <c r="J115" s="211">
        <f>ROUND(I115*H115,2)</f>
        <v>0</v>
      </c>
      <c r="K115" s="207" t="s">
        <v>1712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147</v>
      </c>
      <c r="AT115" s="216" t="s">
        <v>126</v>
      </c>
      <c r="AU115" s="216" t="s">
        <v>79</v>
      </c>
      <c r="AY115" s="18" t="s">
        <v>123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147</v>
      </c>
      <c r="BM115" s="216" t="s">
        <v>571</v>
      </c>
    </row>
    <row r="116" s="2" customFormat="1" ht="16.5" customHeight="1">
      <c r="A116" s="39"/>
      <c r="B116" s="40"/>
      <c r="C116" s="205" t="s">
        <v>385</v>
      </c>
      <c r="D116" s="205" t="s">
        <v>126</v>
      </c>
      <c r="E116" s="206" t="s">
        <v>1773</v>
      </c>
      <c r="F116" s="207" t="s">
        <v>1774</v>
      </c>
      <c r="G116" s="208" t="s">
        <v>266</v>
      </c>
      <c r="H116" s="209">
        <v>20</v>
      </c>
      <c r="I116" s="210"/>
      <c r="J116" s="211">
        <f>ROUND(I116*H116,2)</f>
        <v>0</v>
      </c>
      <c r="K116" s="207" t="s">
        <v>1712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147</v>
      </c>
      <c r="AT116" s="216" t="s">
        <v>126</v>
      </c>
      <c r="AU116" s="216" t="s">
        <v>79</v>
      </c>
      <c r="AY116" s="18" t="s">
        <v>123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147</v>
      </c>
      <c r="BM116" s="216" t="s">
        <v>584</v>
      </c>
    </row>
    <row r="117" s="2" customFormat="1" ht="16.5" customHeight="1">
      <c r="A117" s="39"/>
      <c r="B117" s="40"/>
      <c r="C117" s="205" t="s">
        <v>390</v>
      </c>
      <c r="D117" s="205" t="s">
        <v>126</v>
      </c>
      <c r="E117" s="206" t="s">
        <v>1775</v>
      </c>
      <c r="F117" s="207" t="s">
        <v>1776</v>
      </c>
      <c r="G117" s="208" t="s">
        <v>266</v>
      </c>
      <c r="H117" s="209">
        <v>25</v>
      </c>
      <c r="I117" s="210"/>
      <c r="J117" s="211">
        <f>ROUND(I117*H117,2)</f>
        <v>0</v>
      </c>
      <c r="K117" s="207" t="s">
        <v>1712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147</v>
      </c>
      <c r="AT117" s="216" t="s">
        <v>126</v>
      </c>
      <c r="AU117" s="216" t="s">
        <v>79</v>
      </c>
      <c r="AY117" s="18" t="s">
        <v>123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147</v>
      </c>
      <c r="BM117" s="216" t="s">
        <v>599</v>
      </c>
    </row>
    <row r="118" s="2" customFormat="1" ht="16.5" customHeight="1">
      <c r="A118" s="39"/>
      <c r="B118" s="40"/>
      <c r="C118" s="205" t="s">
        <v>395</v>
      </c>
      <c r="D118" s="205" t="s">
        <v>126</v>
      </c>
      <c r="E118" s="206" t="s">
        <v>1777</v>
      </c>
      <c r="F118" s="207" t="s">
        <v>1778</v>
      </c>
      <c r="G118" s="208" t="s">
        <v>266</v>
      </c>
      <c r="H118" s="209">
        <v>3</v>
      </c>
      <c r="I118" s="210"/>
      <c r="J118" s="211">
        <f>ROUND(I118*H118,2)</f>
        <v>0</v>
      </c>
      <c r="K118" s="207" t="s">
        <v>1712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147</v>
      </c>
      <c r="AT118" s="216" t="s">
        <v>126</v>
      </c>
      <c r="AU118" s="216" t="s">
        <v>79</v>
      </c>
      <c r="AY118" s="18" t="s">
        <v>123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147</v>
      </c>
      <c r="BM118" s="216" t="s">
        <v>610</v>
      </c>
    </row>
    <row r="119" s="2" customFormat="1" ht="16.5" customHeight="1">
      <c r="A119" s="39"/>
      <c r="B119" s="40"/>
      <c r="C119" s="205" t="s">
        <v>400</v>
      </c>
      <c r="D119" s="205" t="s">
        <v>126</v>
      </c>
      <c r="E119" s="206" t="s">
        <v>1779</v>
      </c>
      <c r="F119" s="207" t="s">
        <v>1780</v>
      </c>
      <c r="G119" s="208" t="s">
        <v>298</v>
      </c>
      <c r="H119" s="209">
        <v>10</v>
      </c>
      <c r="I119" s="210"/>
      <c r="J119" s="211">
        <f>ROUND(I119*H119,2)</f>
        <v>0</v>
      </c>
      <c r="K119" s="207" t="s">
        <v>1712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147</v>
      </c>
      <c r="AT119" s="216" t="s">
        <v>126</v>
      </c>
      <c r="AU119" s="216" t="s">
        <v>79</v>
      </c>
      <c r="AY119" s="18" t="s">
        <v>123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147</v>
      </c>
      <c r="BM119" s="216" t="s">
        <v>618</v>
      </c>
    </row>
    <row r="120" s="2" customFormat="1" ht="16.5" customHeight="1">
      <c r="A120" s="39"/>
      <c r="B120" s="40"/>
      <c r="C120" s="205" t="s">
        <v>406</v>
      </c>
      <c r="D120" s="205" t="s">
        <v>126</v>
      </c>
      <c r="E120" s="206" t="s">
        <v>1781</v>
      </c>
      <c r="F120" s="207" t="s">
        <v>1782</v>
      </c>
      <c r="G120" s="208" t="s">
        <v>298</v>
      </c>
      <c r="H120" s="209">
        <v>300</v>
      </c>
      <c r="I120" s="210"/>
      <c r="J120" s="211">
        <f>ROUND(I120*H120,2)</f>
        <v>0</v>
      </c>
      <c r="K120" s="207" t="s">
        <v>1712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147</v>
      </c>
      <c r="AT120" s="216" t="s">
        <v>126</v>
      </c>
      <c r="AU120" s="216" t="s">
        <v>79</v>
      </c>
      <c r="AY120" s="18" t="s">
        <v>123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147</v>
      </c>
      <c r="BM120" s="216" t="s">
        <v>628</v>
      </c>
    </row>
    <row r="121" s="2" customFormat="1" ht="16.5" customHeight="1">
      <c r="A121" s="39"/>
      <c r="B121" s="40"/>
      <c r="C121" s="205" t="s">
        <v>411</v>
      </c>
      <c r="D121" s="205" t="s">
        <v>126</v>
      </c>
      <c r="E121" s="206" t="s">
        <v>1783</v>
      </c>
      <c r="F121" s="207" t="s">
        <v>1784</v>
      </c>
      <c r="G121" s="208" t="s">
        <v>298</v>
      </c>
      <c r="H121" s="209">
        <v>310</v>
      </c>
      <c r="I121" s="210"/>
      <c r="J121" s="211">
        <f>ROUND(I121*H121,2)</f>
        <v>0</v>
      </c>
      <c r="K121" s="207" t="s">
        <v>1712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147</v>
      </c>
      <c r="AT121" s="216" t="s">
        <v>126</v>
      </c>
      <c r="AU121" s="216" t="s">
        <v>79</v>
      </c>
      <c r="AY121" s="18" t="s">
        <v>123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147</v>
      </c>
      <c r="BM121" s="216" t="s">
        <v>636</v>
      </c>
    </row>
    <row r="122" s="2" customFormat="1" ht="16.5" customHeight="1">
      <c r="A122" s="39"/>
      <c r="B122" s="40"/>
      <c r="C122" s="205" t="s">
        <v>416</v>
      </c>
      <c r="D122" s="205" t="s">
        <v>126</v>
      </c>
      <c r="E122" s="206" t="s">
        <v>1785</v>
      </c>
      <c r="F122" s="207" t="s">
        <v>1786</v>
      </c>
      <c r="G122" s="208" t="s">
        <v>298</v>
      </c>
      <c r="H122" s="209">
        <v>90</v>
      </c>
      <c r="I122" s="210"/>
      <c r="J122" s="211">
        <f>ROUND(I122*H122,2)</f>
        <v>0</v>
      </c>
      <c r="K122" s="207" t="s">
        <v>1712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147</v>
      </c>
      <c r="AT122" s="216" t="s">
        <v>126</v>
      </c>
      <c r="AU122" s="216" t="s">
        <v>79</v>
      </c>
      <c r="AY122" s="18" t="s">
        <v>123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147</v>
      </c>
      <c r="BM122" s="216" t="s">
        <v>648</v>
      </c>
    </row>
    <row r="123" s="12" customFormat="1" ht="25.92" customHeight="1">
      <c r="A123" s="12"/>
      <c r="B123" s="189"/>
      <c r="C123" s="190"/>
      <c r="D123" s="191" t="s">
        <v>70</v>
      </c>
      <c r="E123" s="192" t="s">
        <v>1787</v>
      </c>
      <c r="F123" s="192" t="s">
        <v>1788</v>
      </c>
      <c r="G123" s="190"/>
      <c r="H123" s="190"/>
      <c r="I123" s="193"/>
      <c r="J123" s="194">
        <f>BK123</f>
        <v>0</v>
      </c>
      <c r="K123" s="190"/>
      <c r="L123" s="195"/>
      <c r="M123" s="196"/>
      <c r="N123" s="197"/>
      <c r="O123" s="197"/>
      <c r="P123" s="198">
        <f>SUM(P124:P126)</f>
        <v>0</v>
      </c>
      <c r="Q123" s="197"/>
      <c r="R123" s="198">
        <f>SUM(R124:R126)</f>
        <v>0</v>
      </c>
      <c r="S123" s="197"/>
      <c r="T123" s="199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79</v>
      </c>
      <c r="AT123" s="201" t="s">
        <v>70</v>
      </c>
      <c r="AU123" s="201" t="s">
        <v>71</v>
      </c>
      <c r="AY123" s="200" t="s">
        <v>123</v>
      </c>
      <c r="BK123" s="202">
        <f>SUM(BK124:BK126)</f>
        <v>0</v>
      </c>
    </row>
    <row r="124" s="2" customFormat="1" ht="16.5" customHeight="1">
      <c r="A124" s="39"/>
      <c r="B124" s="40"/>
      <c r="C124" s="205" t="s">
        <v>426</v>
      </c>
      <c r="D124" s="205" t="s">
        <v>126</v>
      </c>
      <c r="E124" s="206" t="s">
        <v>1789</v>
      </c>
      <c r="F124" s="207" t="s">
        <v>1790</v>
      </c>
      <c r="G124" s="208" t="s">
        <v>224</v>
      </c>
      <c r="H124" s="209">
        <v>1</v>
      </c>
      <c r="I124" s="210"/>
      <c r="J124" s="211">
        <f>ROUND(I124*H124,2)</f>
        <v>0</v>
      </c>
      <c r="K124" s="207" t="s">
        <v>1712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147</v>
      </c>
      <c r="AT124" s="216" t="s">
        <v>126</v>
      </c>
      <c r="AU124" s="216" t="s">
        <v>79</v>
      </c>
      <c r="AY124" s="18" t="s">
        <v>123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147</v>
      </c>
      <c r="BM124" s="216" t="s">
        <v>658</v>
      </c>
    </row>
    <row r="125" s="2" customFormat="1" ht="16.5" customHeight="1">
      <c r="A125" s="39"/>
      <c r="B125" s="40"/>
      <c r="C125" s="205" t="s">
        <v>431</v>
      </c>
      <c r="D125" s="205" t="s">
        <v>126</v>
      </c>
      <c r="E125" s="206" t="s">
        <v>1791</v>
      </c>
      <c r="F125" s="207" t="s">
        <v>1792</v>
      </c>
      <c r="G125" s="208" t="s">
        <v>224</v>
      </c>
      <c r="H125" s="209">
        <v>1</v>
      </c>
      <c r="I125" s="210"/>
      <c r="J125" s="211">
        <f>ROUND(I125*H125,2)</f>
        <v>0</v>
      </c>
      <c r="K125" s="207" t="s">
        <v>1712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147</v>
      </c>
      <c r="AT125" s="216" t="s">
        <v>126</v>
      </c>
      <c r="AU125" s="216" t="s">
        <v>79</v>
      </c>
      <c r="AY125" s="18" t="s">
        <v>123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147</v>
      </c>
      <c r="BM125" s="216" t="s">
        <v>673</v>
      </c>
    </row>
    <row r="126" s="2" customFormat="1" ht="16.5" customHeight="1">
      <c r="A126" s="39"/>
      <c r="B126" s="40"/>
      <c r="C126" s="205" t="s">
        <v>436</v>
      </c>
      <c r="D126" s="205" t="s">
        <v>126</v>
      </c>
      <c r="E126" s="206" t="s">
        <v>1793</v>
      </c>
      <c r="F126" s="207" t="s">
        <v>1794</v>
      </c>
      <c r="G126" s="208" t="s">
        <v>224</v>
      </c>
      <c r="H126" s="209">
        <v>1</v>
      </c>
      <c r="I126" s="210"/>
      <c r="J126" s="211">
        <f>ROUND(I126*H126,2)</f>
        <v>0</v>
      </c>
      <c r="K126" s="207" t="s">
        <v>1712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147</v>
      </c>
      <c r="AT126" s="216" t="s">
        <v>126</v>
      </c>
      <c r="AU126" s="216" t="s">
        <v>79</v>
      </c>
      <c r="AY126" s="18" t="s">
        <v>123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147</v>
      </c>
      <c r="BM126" s="216" t="s">
        <v>684</v>
      </c>
    </row>
    <row r="127" s="12" customFormat="1" ht="25.92" customHeight="1">
      <c r="A127" s="12"/>
      <c r="B127" s="189"/>
      <c r="C127" s="190"/>
      <c r="D127" s="191" t="s">
        <v>70</v>
      </c>
      <c r="E127" s="192" t="s">
        <v>1795</v>
      </c>
      <c r="F127" s="192" t="s">
        <v>1796</v>
      </c>
      <c r="G127" s="190"/>
      <c r="H127" s="190"/>
      <c r="I127" s="193"/>
      <c r="J127" s="194">
        <f>BK127</f>
        <v>0</v>
      </c>
      <c r="K127" s="190"/>
      <c r="L127" s="195"/>
      <c r="M127" s="196"/>
      <c r="N127" s="197"/>
      <c r="O127" s="197"/>
      <c r="P127" s="198">
        <f>SUM(P128:P176)</f>
        <v>0</v>
      </c>
      <c r="Q127" s="197"/>
      <c r="R127" s="198">
        <f>SUM(R128:R176)</f>
        <v>4460.4025500000007</v>
      </c>
      <c r="S127" s="197"/>
      <c r="T127" s="199">
        <f>SUM(T128:T176)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0" t="s">
        <v>79</v>
      </c>
      <c r="AT127" s="201" t="s">
        <v>70</v>
      </c>
      <c r="AU127" s="201" t="s">
        <v>71</v>
      </c>
      <c r="AY127" s="200" t="s">
        <v>123</v>
      </c>
      <c r="BK127" s="202">
        <f>SUM(BK128:BK176)</f>
        <v>0</v>
      </c>
    </row>
    <row r="128" s="2" customFormat="1" ht="16.5" customHeight="1">
      <c r="A128" s="39"/>
      <c r="B128" s="40"/>
      <c r="C128" s="250" t="s">
        <v>450</v>
      </c>
      <c r="D128" s="250" t="s">
        <v>310</v>
      </c>
      <c r="E128" s="251" t="s">
        <v>1797</v>
      </c>
      <c r="F128" s="252" t="s">
        <v>1798</v>
      </c>
      <c r="G128" s="253" t="s">
        <v>298</v>
      </c>
      <c r="H128" s="254">
        <v>40</v>
      </c>
      <c r="I128" s="255"/>
      <c r="J128" s="256">
        <f>ROUND(I128*H128,2)</f>
        <v>0</v>
      </c>
      <c r="K128" s="252" t="s">
        <v>1712</v>
      </c>
      <c r="L128" s="257"/>
      <c r="M128" s="258" t="s">
        <v>19</v>
      </c>
      <c r="N128" s="259" t="s">
        <v>42</v>
      </c>
      <c r="O128" s="85"/>
      <c r="P128" s="214">
        <f>O128*H128</f>
        <v>0</v>
      </c>
      <c r="Q128" s="214">
        <v>0.00052999999999999998</v>
      </c>
      <c r="R128" s="214">
        <f>Q128*H128</f>
        <v>0.0212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169</v>
      </c>
      <c r="AT128" s="216" t="s">
        <v>310</v>
      </c>
      <c r="AU128" s="216" t="s">
        <v>79</v>
      </c>
      <c r="AY128" s="18" t="s">
        <v>123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147</v>
      </c>
      <c r="BM128" s="216" t="s">
        <v>700</v>
      </c>
    </row>
    <row r="129" s="2" customFormat="1" ht="16.5" customHeight="1">
      <c r="A129" s="39"/>
      <c r="B129" s="40"/>
      <c r="C129" s="250" t="s">
        <v>455</v>
      </c>
      <c r="D129" s="250" t="s">
        <v>310</v>
      </c>
      <c r="E129" s="251" t="s">
        <v>1799</v>
      </c>
      <c r="F129" s="252" t="s">
        <v>1800</v>
      </c>
      <c r="G129" s="253" t="s">
        <v>298</v>
      </c>
      <c r="H129" s="254">
        <v>30</v>
      </c>
      <c r="I129" s="255"/>
      <c r="J129" s="256">
        <f>ROUND(I129*H129,2)</f>
        <v>0</v>
      </c>
      <c r="K129" s="252" t="s">
        <v>1712</v>
      </c>
      <c r="L129" s="257"/>
      <c r="M129" s="258" t="s">
        <v>19</v>
      </c>
      <c r="N129" s="259" t="s">
        <v>42</v>
      </c>
      <c r="O129" s="85"/>
      <c r="P129" s="214">
        <f>O129*H129</f>
        <v>0</v>
      </c>
      <c r="Q129" s="214">
        <v>0.00021000000000000001</v>
      </c>
      <c r="R129" s="214">
        <f>Q129*H129</f>
        <v>0.0063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169</v>
      </c>
      <c r="AT129" s="216" t="s">
        <v>310</v>
      </c>
      <c r="AU129" s="216" t="s">
        <v>79</v>
      </c>
      <c r="AY129" s="18" t="s">
        <v>123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147</v>
      </c>
      <c r="BM129" s="216" t="s">
        <v>710</v>
      </c>
    </row>
    <row r="130" s="2" customFormat="1" ht="16.5" customHeight="1">
      <c r="A130" s="39"/>
      <c r="B130" s="40"/>
      <c r="C130" s="250" t="s">
        <v>461</v>
      </c>
      <c r="D130" s="250" t="s">
        <v>310</v>
      </c>
      <c r="E130" s="251" t="s">
        <v>1801</v>
      </c>
      <c r="F130" s="252" t="s">
        <v>1802</v>
      </c>
      <c r="G130" s="253" t="s">
        <v>298</v>
      </c>
      <c r="H130" s="254">
        <v>10</v>
      </c>
      <c r="I130" s="255"/>
      <c r="J130" s="256">
        <f>ROUND(I130*H130,2)</f>
        <v>0</v>
      </c>
      <c r="K130" s="252" t="s">
        <v>1712</v>
      </c>
      <c r="L130" s="257"/>
      <c r="M130" s="258" t="s">
        <v>19</v>
      </c>
      <c r="N130" s="259" t="s">
        <v>42</v>
      </c>
      <c r="O130" s="85"/>
      <c r="P130" s="214">
        <f>O130*H130</f>
        <v>0</v>
      </c>
      <c r="Q130" s="214">
        <v>0.00016000000000000001</v>
      </c>
      <c r="R130" s="214">
        <f>Q130*H130</f>
        <v>0.0016000000000000001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169</v>
      </c>
      <c r="AT130" s="216" t="s">
        <v>310</v>
      </c>
      <c r="AU130" s="216" t="s">
        <v>79</v>
      </c>
      <c r="AY130" s="18" t="s">
        <v>123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147</v>
      </c>
      <c r="BM130" s="216" t="s">
        <v>721</v>
      </c>
    </row>
    <row r="131" s="2" customFormat="1" ht="16.5" customHeight="1">
      <c r="A131" s="39"/>
      <c r="B131" s="40"/>
      <c r="C131" s="250" t="s">
        <v>466</v>
      </c>
      <c r="D131" s="250" t="s">
        <v>310</v>
      </c>
      <c r="E131" s="251" t="s">
        <v>1803</v>
      </c>
      <c r="F131" s="252" t="s">
        <v>1804</v>
      </c>
      <c r="G131" s="253" t="s">
        <v>1805</v>
      </c>
      <c r="H131" s="254">
        <v>1</v>
      </c>
      <c r="I131" s="255"/>
      <c r="J131" s="256">
        <f>ROUND(I131*H131,2)</f>
        <v>0</v>
      </c>
      <c r="K131" s="252" t="s">
        <v>19</v>
      </c>
      <c r="L131" s="257"/>
      <c r="M131" s="258" t="s">
        <v>19</v>
      </c>
      <c r="N131" s="259" t="s">
        <v>42</v>
      </c>
      <c r="O131" s="85"/>
      <c r="P131" s="214">
        <f>O131*H131</f>
        <v>0</v>
      </c>
      <c r="Q131" s="214">
        <v>18.600000000000001</v>
      </c>
      <c r="R131" s="214">
        <f>Q131*H131</f>
        <v>18.600000000000001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169</v>
      </c>
      <c r="AT131" s="216" t="s">
        <v>310</v>
      </c>
      <c r="AU131" s="216" t="s">
        <v>79</v>
      </c>
      <c r="AY131" s="18" t="s">
        <v>123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147</v>
      </c>
      <c r="BM131" s="216" t="s">
        <v>732</v>
      </c>
    </row>
    <row r="132" s="2" customFormat="1" ht="16.5" customHeight="1">
      <c r="A132" s="39"/>
      <c r="B132" s="40"/>
      <c r="C132" s="250" t="s">
        <v>471</v>
      </c>
      <c r="D132" s="250" t="s">
        <v>310</v>
      </c>
      <c r="E132" s="251" t="s">
        <v>1806</v>
      </c>
      <c r="F132" s="252" t="s">
        <v>1807</v>
      </c>
      <c r="G132" s="253" t="s">
        <v>1805</v>
      </c>
      <c r="H132" s="254">
        <v>1</v>
      </c>
      <c r="I132" s="255"/>
      <c r="J132" s="256">
        <f>ROUND(I132*H132,2)</f>
        <v>0</v>
      </c>
      <c r="K132" s="252" t="s">
        <v>19</v>
      </c>
      <c r="L132" s="257"/>
      <c r="M132" s="258" t="s">
        <v>19</v>
      </c>
      <c r="N132" s="259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169</v>
      </c>
      <c r="AT132" s="216" t="s">
        <v>310</v>
      </c>
      <c r="AU132" s="216" t="s">
        <v>79</v>
      </c>
      <c r="AY132" s="18" t="s">
        <v>123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147</v>
      </c>
      <c r="BM132" s="216" t="s">
        <v>744</v>
      </c>
    </row>
    <row r="133" s="2" customFormat="1" ht="16.5" customHeight="1">
      <c r="A133" s="39"/>
      <c r="B133" s="40"/>
      <c r="C133" s="250" t="s">
        <v>476</v>
      </c>
      <c r="D133" s="250" t="s">
        <v>310</v>
      </c>
      <c r="E133" s="251" t="s">
        <v>1808</v>
      </c>
      <c r="F133" s="252" t="s">
        <v>1809</v>
      </c>
      <c r="G133" s="253" t="s">
        <v>1805</v>
      </c>
      <c r="H133" s="254">
        <v>1</v>
      </c>
      <c r="I133" s="255"/>
      <c r="J133" s="256">
        <f>ROUND(I133*H133,2)</f>
        <v>0</v>
      </c>
      <c r="K133" s="252" t="s">
        <v>19</v>
      </c>
      <c r="L133" s="257"/>
      <c r="M133" s="258" t="s">
        <v>19</v>
      </c>
      <c r="N133" s="259" t="s">
        <v>42</v>
      </c>
      <c r="O133" s="85"/>
      <c r="P133" s="214">
        <f>O133*H133</f>
        <v>0</v>
      </c>
      <c r="Q133" s="214">
        <v>0.32000000000000001</v>
      </c>
      <c r="R133" s="214">
        <f>Q133*H133</f>
        <v>0.32000000000000001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169</v>
      </c>
      <c r="AT133" s="216" t="s">
        <v>310</v>
      </c>
      <c r="AU133" s="216" t="s">
        <v>79</v>
      </c>
      <c r="AY133" s="18" t="s">
        <v>123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147</v>
      </c>
      <c r="BM133" s="216" t="s">
        <v>754</v>
      </c>
    </row>
    <row r="134" s="2" customFormat="1" ht="16.5" customHeight="1">
      <c r="A134" s="39"/>
      <c r="B134" s="40"/>
      <c r="C134" s="250" t="s">
        <v>490</v>
      </c>
      <c r="D134" s="250" t="s">
        <v>310</v>
      </c>
      <c r="E134" s="251" t="s">
        <v>1810</v>
      </c>
      <c r="F134" s="252" t="s">
        <v>1811</v>
      </c>
      <c r="G134" s="253" t="s">
        <v>1805</v>
      </c>
      <c r="H134" s="254">
        <v>1</v>
      </c>
      <c r="I134" s="255"/>
      <c r="J134" s="256">
        <f>ROUND(I134*H134,2)</f>
        <v>0</v>
      </c>
      <c r="K134" s="252" t="s">
        <v>19</v>
      </c>
      <c r="L134" s="257"/>
      <c r="M134" s="258" t="s">
        <v>19</v>
      </c>
      <c r="N134" s="259" t="s">
        <v>42</v>
      </c>
      <c r="O134" s="85"/>
      <c r="P134" s="214">
        <f>O134*H134</f>
        <v>0</v>
      </c>
      <c r="Q134" s="214">
        <v>319</v>
      </c>
      <c r="R134" s="214">
        <f>Q134*H134</f>
        <v>319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169</v>
      </c>
      <c r="AT134" s="216" t="s">
        <v>310</v>
      </c>
      <c r="AU134" s="216" t="s">
        <v>79</v>
      </c>
      <c r="AY134" s="18" t="s">
        <v>123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147</v>
      </c>
      <c r="BM134" s="216" t="s">
        <v>764</v>
      </c>
    </row>
    <row r="135" s="2" customFormat="1" ht="16.5" customHeight="1">
      <c r="A135" s="39"/>
      <c r="B135" s="40"/>
      <c r="C135" s="250" t="s">
        <v>504</v>
      </c>
      <c r="D135" s="250" t="s">
        <v>310</v>
      </c>
      <c r="E135" s="251" t="s">
        <v>1812</v>
      </c>
      <c r="F135" s="252" t="s">
        <v>1813</v>
      </c>
      <c r="G135" s="253" t="s">
        <v>1805</v>
      </c>
      <c r="H135" s="254">
        <v>1</v>
      </c>
      <c r="I135" s="255"/>
      <c r="J135" s="256">
        <f>ROUND(I135*H135,2)</f>
        <v>0</v>
      </c>
      <c r="K135" s="252" t="s">
        <v>19</v>
      </c>
      <c r="L135" s="257"/>
      <c r="M135" s="258" t="s">
        <v>19</v>
      </c>
      <c r="N135" s="259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169</v>
      </c>
      <c r="AT135" s="216" t="s">
        <v>310</v>
      </c>
      <c r="AU135" s="216" t="s">
        <v>79</v>
      </c>
      <c r="AY135" s="18" t="s">
        <v>123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147</v>
      </c>
      <c r="BM135" s="216" t="s">
        <v>774</v>
      </c>
    </row>
    <row r="136" s="2" customFormat="1" ht="16.5" customHeight="1">
      <c r="A136" s="39"/>
      <c r="B136" s="40"/>
      <c r="C136" s="250" t="s">
        <v>509</v>
      </c>
      <c r="D136" s="250" t="s">
        <v>310</v>
      </c>
      <c r="E136" s="251" t="s">
        <v>1814</v>
      </c>
      <c r="F136" s="252" t="s">
        <v>1815</v>
      </c>
      <c r="G136" s="253" t="s">
        <v>1805</v>
      </c>
      <c r="H136" s="254">
        <v>10</v>
      </c>
      <c r="I136" s="255"/>
      <c r="J136" s="256">
        <f>ROUND(I136*H136,2)</f>
        <v>0</v>
      </c>
      <c r="K136" s="252" t="s">
        <v>19</v>
      </c>
      <c r="L136" s="257"/>
      <c r="M136" s="258" t="s">
        <v>19</v>
      </c>
      <c r="N136" s="259" t="s">
        <v>42</v>
      </c>
      <c r="O136" s="85"/>
      <c r="P136" s="214">
        <f>O136*H136</f>
        <v>0</v>
      </c>
      <c r="Q136" s="214">
        <v>0.10199999999999999</v>
      </c>
      <c r="R136" s="214">
        <f>Q136*H136</f>
        <v>1.02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169</v>
      </c>
      <c r="AT136" s="216" t="s">
        <v>310</v>
      </c>
      <c r="AU136" s="216" t="s">
        <v>79</v>
      </c>
      <c r="AY136" s="18" t="s">
        <v>123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147</v>
      </c>
      <c r="BM136" s="216" t="s">
        <v>782</v>
      </c>
    </row>
    <row r="137" s="2" customFormat="1" ht="16.5" customHeight="1">
      <c r="A137" s="39"/>
      <c r="B137" s="40"/>
      <c r="C137" s="250" t="s">
        <v>514</v>
      </c>
      <c r="D137" s="250" t="s">
        <v>310</v>
      </c>
      <c r="E137" s="251" t="s">
        <v>1816</v>
      </c>
      <c r="F137" s="252" t="s">
        <v>1817</v>
      </c>
      <c r="G137" s="253" t="s">
        <v>1805</v>
      </c>
      <c r="H137" s="254">
        <v>3</v>
      </c>
      <c r="I137" s="255"/>
      <c r="J137" s="256">
        <f>ROUND(I137*H137,2)</f>
        <v>0</v>
      </c>
      <c r="K137" s="252" t="s">
        <v>19</v>
      </c>
      <c r="L137" s="257"/>
      <c r="M137" s="258" t="s">
        <v>19</v>
      </c>
      <c r="N137" s="259" t="s">
        <v>42</v>
      </c>
      <c r="O137" s="85"/>
      <c r="P137" s="214">
        <f>O137*H137</f>
        <v>0</v>
      </c>
      <c r="Q137" s="214">
        <v>0.10000000000000001</v>
      </c>
      <c r="R137" s="214">
        <f>Q137*H137</f>
        <v>0.30000000000000004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169</v>
      </c>
      <c r="AT137" s="216" t="s">
        <v>310</v>
      </c>
      <c r="AU137" s="216" t="s">
        <v>79</v>
      </c>
      <c r="AY137" s="18" t="s">
        <v>123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147</v>
      </c>
      <c r="BM137" s="216" t="s">
        <v>793</v>
      </c>
    </row>
    <row r="138" s="2" customFormat="1" ht="16.5" customHeight="1">
      <c r="A138" s="39"/>
      <c r="B138" s="40"/>
      <c r="C138" s="250" t="s">
        <v>520</v>
      </c>
      <c r="D138" s="250" t="s">
        <v>310</v>
      </c>
      <c r="E138" s="251" t="s">
        <v>1818</v>
      </c>
      <c r="F138" s="252" t="s">
        <v>1819</v>
      </c>
      <c r="G138" s="253" t="s">
        <v>1805</v>
      </c>
      <c r="H138" s="254">
        <v>4</v>
      </c>
      <c r="I138" s="255"/>
      <c r="J138" s="256">
        <f>ROUND(I138*H138,2)</f>
        <v>0</v>
      </c>
      <c r="K138" s="252" t="s">
        <v>19</v>
      </c>
      <c r="L138" s="257"/>
      <c r="M138" s="258" t="s">
        <v>19</v>
      </c>
      <c r="N138" s="259" t="s">
        <v>42</v>
      </c>
      <c r="O138" s="85"/>
      <c r="P138" s="214">
        <f>O138*H138</f>
        <v>0</v>
      </c>
      <c r="Q138" s="214">
        <v>104</v>
      </c>
      <c r="R138" s="214">
        <f>Q138*H138</f>
        <v>416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169</v>
      </c>
      <c r="AT138" s="216" t="s">
        <v>310</v>
      </c>
      <c r="AU138" s="216" t="s">
        <v>79</v>
      </c>
      <c r="AY138" s="18" t="s">
        <v>123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147</v>
      </c>
      <c r="BM138" s="216" t="s">
        <v>802</v>
      </c>
    </row>
    <row r="139" s="2" customFormat="1" ht="16.5" customHeight="1">
      <c r="A139" s="39"/>
      <c r="B139" s="40"/>
      <c r="C139" s="250" t="s">
        <v>525</v>
      </c>
      <c r="D139" s="250" t="s">
        <v>310</v>
      </c>
      <c r="E139" s="251" t="s">
        <v>1820</v>
      </c>
      <c r="F139" s="252" t="s">
        <v>1821</v>
      </c>
      <c r="G139" s="253" t="s">
        <v>1805</v>
      </c>
      <c r="H139" s="254">
        <v>9</v>
      </c>
      <c r="I139" s="255"/>
      <c r="J139" s="256">
        <f>ROUND(I139*H139,2)</f>
        <v>0</v>
      </c>
      <c r="K139" s="252" t="s">
        <v>19</v>
      </c>
      <c r="L139" s="257"/>
      <c r="M139" s="258" t="s">
        <v>19</v>
      </c>
      <c r="N139" s="259" t="s">
        <v>42</v>
      </c>
      <c r="O139" s="85"/>
      <c r="P139" s="214">
        <f>O139*H139</f>
        <v>0</v>
      </c>
      <c r="Q139" s="214">
        <v>225</v>
      </c>
      <c r="R139" s="214">
        <f>Q139*H139</f>
        <v>2025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169</v>
      </c>
      <c r="AT139" s="216" t="s">
        <v>310</v>
      </c>
      <c r="AU139" s="216" t="s">
        <v>79</v>
      </c>
      <c r="AY139" s="18" t="s">
        <v>123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147</v>
      </c>
      <c r="BM139" s="216" t="s">
        <v>811</v>
      </c>
    </row>
    <row r="140" s="2" customFormat="1" ht="16.5" customHeight="1">
      <c r="A140" s="39"/>
      <c r="B140" s="40"/>
      <c r="C140" s="250" t="s">
        <v>531</v>
      </c>
      <c r="D140" s="250" t="s">
        <v>310</v>
      </c>
      <c r="E140" s="251" t="s">
        <v>1822</v>
      </c>
      <c r="F140" s="252" t="s">
        <v>1823</v>
      </c>
      <c r="G140" s="253" t="s">
        <v>1805</v>
      </c>
      <c r="H140" s="254">
        <v>12</v>
      </c>
      <c r="I140" s="255"/>
      <c r="J140" s="256">
        <f>ROUND(I140*H140,2)</f>
        <v>0</v>
      </c>
      <c r="K140" s="252" t="s">
        <v>19</v>
      </c>
      <c r="L140" s="257"/>
      <c r="M140" s="258" t="s">
        <v>19</v>
      </c>
      <c r="N140" s="259" t="s">
        <v>42</v>
      </c>
      <c r="O140" s="85"/>
      <c r="P140" s="214">
        <f>O140*H140</f>
        <v>0</v>
      </c>
      <c r="Q140" s="214">
        <v>116</v>
      </c>
      <c r="R140" s="214">
        <f>Q140*H140</f>
        <v>1392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169</v>
      </c>
      <c r="AT140" s="216" t="s">
        <v>310</v>
      </c>
      <c r="AU140" s="216" t="s">
        <v>79</v>
      </c>
      <c r="AY140" s="18" t="s">
        <v>123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147</v>
      </c>
      <c r="BM140" s="216" t="s">
        <v>821</v>
      </c>
    </row>
    <row r="141" s="2" customFormat="1" ht="16.5" customHeight="1">
      <c r="A141" s="39"/>
      <c r="B141" s="40"/>
      <c r="C141" s="250" t="s">
        <v>537</v>
      </c>
      <c r="D141" s="250" t="s">
        <v>310</v>
      </c>
      <c r="E141" s="251" t="s">
        <v>1824</v>
      </c>
      <c r="F141" s="252" t="s">
        <v>1825</v>
      </c>
      <c r="G141" s="253" t="s">
        <v>1805</v>
      </c>
      <c r="H141" s="254">
        <v>1</v>
      </c>
      <c r="I141" s="255"/>
      <c r="J141" s="256">
        <f>ROUND(I141*H141,2)</f>
        <v>0</v>
      </c>
      <c r="K141" s="252" t="s">
        <v>19</v>
      </c>
      <c r="L141" s="257"/>
      <c r="M141" s="258" t="s">
        <v>19</v>
      </c>
      <c r="N141" s="259" t="s">
        <v>42</v>
      </c>
      <c r="O141" s="85"/>
      <c r="P141" s="214">
        <f>O141*H141</f>
        <v>0</v>
      </c>
      <c r="Q141" s="214">
        <v>192</v>
      </c>
      <c r="R141" s="214">
        <f>Q141*H141</f>
        <v>192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169</v>
      </c>
      <c r="AT141" s="216" t="s">
        <v>310</v>
      </c>
      <c r="AU141" s="216" t="s">
        <v>79</v>
      </c>
      <c r="AY141" s="18" t="s">
        <v>123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147</v>
      </c>
      <c r="BM141" s="216" t="s">
        <v>834</v>
      </c>
    </row>
    <row r="142" s="2" customFormat="1" ht="16.5" customHeight="1">
      <c r="A142" s="39"/>
      <c r="B142" s="40"/>
      <c r="C142" s="250" t="s">
        <v>541</v>
      </c>
      <c r="D142" s="250" t="s">
        <v>310</v>
      </c>
      <c r="E142" s="251" t="s">
        <v>1826</v>
      </c>
      <c r="F142" s="252" t="s">
        <v>1827</v>
      </c>
      <c r="G142" s="253" t="s">
        <v>1805</v>
      </c>
      <c r="H142" s="254">
        <v>1</v>
      </c>
      <c r="I142" s="255"/>
      <c r="J142" s="256">
        <f>ROUND(I142*H142,2)</f>
        <v>0</v>
      </c>
      <c r="K142" s="252" t="s">
        <v>19</v>
      </c>
      <c r="L142" s="257"/>
      <c r="M142" s="258" t="s">
        <v>19</v>
      </c>
      <c r="N142" s="259" t="s">
        <v>42</v>
      </c>
      <c r="O142" s="85"/>
      <c r="P142" s="214">
        <f>O142*H142</f>
        <v>0</v>
      </c>
      <c r="Q142" s="214">
        <v>96</v>
      </c>
      <c r="R142" s="214">
        <f>Q142*H142</f>
        <v>96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169</v>
      </c>
      <c r="AT142" s="216" t="s">
        <v>310</v>
      </c>
      <c r="AU142" s="216" t="s">
        <v>79</v>
      </c>
      <c r="AY142" s="18" t="s">
        <v>123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147</v>
      </c>
      <c r="BM142" s="216" t="s">
        <v>842</v>
      </c>
    </row>
    <row r="143" s="2" customFormat="1" ht="16.5" customHeight="1">
      <c r="A143" s="39"/>
      <c r="B143" s="40"/>
      <c r="C143" s="250" t="s">
        <v>549</v>
      </c>
      <c r="D143" s="250" t="s">
        <v>310</v>
      </c>
      <c r="E143" s="251" t="s">
        <v>1828</v>
      </c>
      <c r="F143" s="252" t="s">
        <v>1829</v>
      </c>
      <c r="G143" s="253" t="s">
        <v>1805</v>
      </c>
      <c r="H143" s="254">
        <v>1</v>
      </c>
      <c r="I143" s="255"/>
      <c r="J143" s="256">
        <f>ROUND(I143*H143,2)</f>
        <v>0</v>
      </c>
      <c r="K143" s="252" t="s">
        <v>19</v>
      </c>
      <c r="L143" s="257"/>
      <c r="M143" s="258" t="s">
        <v>19</v>
      </c>
      <c r="N143" s="259" t="s">
        <v>42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169</v>
      </c>
      <c r="AT143" s="216" t="s">
        <v>310</v>
      </c>
      <c r="AU143" s="216" t="s">
        <v>79</v>
      </c>
      <c r="AY143" s="18" t="s">
        <v>123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147</v>
      </c>
      <c r="BM143" s="216" t="s">
        <v>851</v>
      </c>
    </row>
    <row r="144" s="2" customFormat="1" ht="16.5" customHeight="1">
      <c r="A144" s="39"/>
      <c r="B144" s="40"/>
      <c r="C144" s="250" t="s">
        <v>554</v>
      </c>
      <c r="D144" s="250" t="s">
        <v>310</v>
      </c>
      <c r="E144" s="251" t="s">
        <v>1830</v>
      </c>
      <c r="F144" s="252" t="s">
        <v>1831</v>
      </c>
      <c r="G144" s="253" t="s">
        <v>1832</v>
      </c>
      <c r="H144" s="254">
        <v>20</v>
      </c>
      <c r="I144" s="255"/>
      <c r="J144" s="256">
        <f>ROUND(I144*H144,2)</f>
        <v>0</v>
      </c>
      <c r="K144" s="252" t="s">
        <v>19</v>
      </c>
      <c r="L144" s="257"/>
      <c r="M144" s="258" t="s">
        <v>19</v>
      </c>
      <c r="N144" s="259" t="s">
        <v>42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169</v>
      </c>
      <c r="AT144" s="216" t="s">
        <v>310</v>
      </c>
      <c r="AU144" s="216" t="s">
        <v>79</v>
      </c>
      <c r="AY144" s="18" t="s">
        <v>123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147</v>
      </c>
      <c r="BM144" s="216" t="s">
        <v>863</v>
      </c>
    </row>
    <row r="145" s="2" customFormat="1" ht="16.5" customHeight="1">
      <c r="A145" s="39"/>
      <c r="B145" s="40"/>
      <c r="C145" s="250" t="s">
        <v>559</v>
      </c>
      <c r="D145" s="250" t="s">
        <v>310</v>
      </c>
      <c r="E145" s="251" t="s">
        <v>1833</v>
      </c>
      <c r="F145" s="252" t="s">
        <v>1834</v>
      </c>
      <c r="G145" s="253" t="s">
        <v>1805</v>
      </c>
      <c r="H145" s="254">
        <v>1</v>
      </c>
      <c r="I145" s="255"/>
      <c r="J145" s="256">
        <f>ROUND(I145*H145,2)</f>
        <v>0</v>
      </c>
      <c r="K145" s="252" t="s">
        <v>19</v>
      </c>
      <c r="L145" s="257"/>
      <c r="M145" s="258" t="s">
        <v>19</v>
      </c>
      <c r="N145" s="259" t="s">
        <v>42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169</v>
      </c>
      <c r="AT145" s="216" t="s">
        <v>310</v>
      </c>
      <c r="AU145" s="216" t="s">
        <v>79</v>
      </c>
      <c r="AY145" s="18" t="s">
        <v>123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147</v>
      </c>
      <c r="BM145" s="216" t="s">
        <v>873</v>
      </c>
    </row>
    <row r="146" s="2" customFormat="1" ht="24.15" customHeight="1">
      <c r="A146" s="39"/>
      <c r="B146" s="40"/>
      <c r="C146" s="250" t="s">
        <v>565</v>
      </c>
      <c r="D146" s="250" t="s">
        <v>310</v>
      </c>
      <c r="E146" s="251" t="s">
        <v>1835</v>
      </c>
      <c r="F146" s="252" t="s">
        <v>1836</v>
      </c>
      <c r="G146" s="253" t="s">
        <v>1805</v>
      </c>
      <c r="H146" s="254">
        <v>12</v>
      </c>
      <c r="I146" s="255"/>
      <c r="J146" s="256">
        <f>ROUND(I146*H146,2)</f>
        <v>0</v>
      </c>
      <c r="K146" s="252" t="s">
        <v>19</v>
      </c>
      <c r="L146" s="257"/>
      <c r="M146" s="258" t="s">
        <v>19</v>
      </c>
      <c r="N146" s="259" t="s">
        <v>42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169</v>
      </c>
      <c r="AT146" s="216" t="s">
        <v>310</v>
      </c>
      <c r="AU146" s="216" t="s">
        <v>79</v>
      </c>
      <c r="AY146" s="18" t="s">
        <v>123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147</v>
      </c>
      <c r="BM146" s="216" t="s">
        <v>884</v>
      </c>
    </row>
    <row r="147" s="2" customFormat="1" ht="24.15" customHeight="1">
      <c r="A147" s="39"/>
      <c r="B147" s="40"/>
      <c r="C147" s="250" t="s">
        <v>571</v>
      </c>
      <c r="D147" s="250" t="s">
        <v>310</v>
      </c>
      <c r="E147" s="251" t="s">
        <v>1837</v>
      </c>
      <c r="F147" s="252" t="s">
        <v>1838</v>
      </c>
      <c r="G147" s="253" t="s">
        <v>1805</v>
      </c>
      <c r="H147" s="254">
        <v>1</v>
      </c>
      <c r="I147" s="255"/>
      <c r="J147" s="256">
        <f>ROUND(I147*H147,2)</f>
        <v>0</v>
      </c>
      <c r="K147" s="252" t="s">
        <v>19</v>
      </c>
      <c r="L147" s="257"/>
      <c r="M147" s="258" t="s">
        <v>19</v>
      </c>
      <c r="N147" s="259" t="s">
        <v>42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169</v>
      </c>
      <c r="AT147" s="216" t="s">
        <v>310</v>
      </c>
      <c r="AU147" s="216" t="s">
        <v>79</v>
      </c>
      <c r="AY147" s="18" t="s">
        <v>123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147</v>
      </c>
      <c r="BM147" s="216" t="s">
        <v>895</v>
      </c>
    </row>
    <row r="148" s="2" customFormat="1" ht="16.5" customHeight="1">
      <c r="A148" s="39"/>
      <c r="B148" s="40"/>
      <c r="C148" s="250" t="s">
        <v>576</v>
      </c>
      <c r="D148" s="250" t="s">
        <v>310</v>
      </c>
      <c r="E148" s="251" t="s">
        <v>1839</v>
      </c>
      <c r="F148" s="252" t="s">
        <v>1840</v>
      </c>
      <c r="G148" s="253" t="s">
        <v>1805</v>
      </c>
      <c r="H148" s="254">
        <v>3</v>
      </c>
      <c r="I148" s="255"/>
      <c r="J148" s="256">
        <f>ROUND(I148*H148,2)</f>
        <v>0</v>
      </c>
      <c r="K148" s="252" t="s">
        <v>19</v>
      </c>
      <c r="L148" s="257"/>
      <c r="M148" s="258" t="s">
        <v>19</v>
      </c>
      <c r="N148" s="259" t="s">
        <v>42</v>
      </c>
      <c r="O148" s="85"/>
      <c r="P148" s="214">
        <f>O148*H148</f>
        <v>0</v>
      </c>
      <c r="Q148" s="214">
        <v>0.001</v>
      </c>
      <c r="R148" s="214">
        <f>Q148*H148</f>
        <v>0.0030000000000000001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169</v>
      </c>
      <c r="AT148" s="216" t="s">
        <v>310</v>
      </c>
      <c r="AU148" s="216" t="s">
        <v>79</v>
      </c>
      <c r="AY148" s="18" t="s">
        <v>123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147</v>
      </c>
      <c r="BM148" s="216" t="s">
        <v>903</v>
      </c>
    </row>
    <row r="149" s="2" customFormat="1" ht="16.5" customHeight="1">
      <c r="A149" s="39"/>
      <c r="B149" s="40"/>
      <c r="C149" s="250" t="s">
        <v>584</v>
      </c>
      <c r="D149" s="250" t="s">
        <v>310</v>
      </c>
      <c r="E149" s="251" t="s">
        <v>1841</v>
      </c>
      <c r="F149" s="252" t="s">
        <v>1842</v>
      </c>
      <c r="G149" s="253" t="s">
        <v>1805</v>
      </c>
      <c r="H149" s="254">
        <v>3</v>
      </c>
      <c r="I149" s="255"/>
      <c r="J149" s="256">
        <f>ROUND(I149*H149,2)</f>
        <v>0</v>
      </c>
      <c r="K149" s="252" t="s">
        <v>19</v>
      </c>
      <c r="L149" s="257"/>
      <c r="M149" s="258" t="s">
        <v>19</v>
      </c>
      <c r="N149" s="259" t="s">
        <v>42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169</v>
      </c>
      <c r="AT149" s="216" t="s">
        <v>310</v>
      </c>
      <c r="AU149" s="216" t="s">
        <v>79</v>
      </c>
      <c r="AY149" s="18" t="s">
        <v>123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147</v>
      </c>
      <c r="BM149" s="216" t="s">
        <v>915</v>
      </c>
    </row>
    <row r="150" s="2" customFormat="1" ht="16.5" customHeight="1">
      <c r="A150" s="39"/>
      <c r="B150" s="40"/>
      <c r="C150" s="250" t="s">
        <v>593</v>
      </c>
      <c r="D150" s="250" t="s">
        <v>310</v>
      </c>
      <c r="E150" s="251" t="s">
        <v>1843</v>
      </c>
      <c r="F150" s="252" t="s">
        <v>1844</v>
      </c>
      <c r="G150" s="253" t="s">
        <v>1805</v>
      </c>
      <c r="H150" s="254">
        <v>2</v>
      </c>
      <c r="I150" s="255"/>
      <c r="J150" s="256">
        <f>ROUND(I150*H150,2)</f>
        <v>0</v>
      </c>
      <c r="K150" s="252" t="s">
        <v>19</v>
      </c>
      <c r="L150" s="257"/>
      <c r="M150" s="258" t="s">
        <v>19</v>
      </c>
      <c r="N150" s="259" t="s">
        <v>42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169</v>
      </c>
      <c r="AT150" s="216" t="s">
        <v>310</v>
      </c>
      <c r="AU150" s="216" t="s">
        <v>79</v>
      </c>
      <c r="AY150" s="18" t="s">
        <v>123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147</v>
      </c>
      <c r="BM150" s="216" t="s">
        <v>925</v>
      </c>
    </row>
    <row r="151" s="2" customFormat="1" ht="16.5" customHeight="1">
      <c r="A151" s="39"/>
      <c r="B151" s="40"/>
      <c r="C151" s="250" t="s">
        <v>599</v>
      </c>
      <c r="D151" s="250" t="s">
        <v>310</v>
      </c>
      <c r="E151" s="251" t="s">
        <v>1845</v>
      </c>
      <c r="F151" s="252" t="s">
        <v>1846</v>
      </c>
      <c r="G151" s="253" t="s">
        <v>1805</v>
      </c>
      <c r="H151" s="254">
        <v>1</v>
      </c>
      <c r="I151" s="255"/>
      <c r="J151" s="256">
        <f>ROUND(I151*H151,2)</f>
        <v>0</v>
      </c>
      <c r="K151" s="252" t="s">
        <v>19</v>
      </c>
      <c r="L151" s="257"/>
      <c r="M151" s="258" t="s">
        <v>19</v>
      </c>
      <c r="N151" s="259" t="s">
        <v>42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169</v>
      </c>
      <c r="AT151" s="216" t="s">
        <v>310</v>
      </c>
      <c r="AU151" s="216" t="s">
        <v>79</v>
      </c>
      <c r="AY151" s="18" t="s">
        <v>123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147</v>
      </c>
      <c r="BM151" s="216" t="s">
        <v>951</v>
      </c>
    </row>
    <row r="152" s="2" customFormat="1" ht="16.5" customHeight="1">
      <c r="A152" s="39"/>
      <c r="B152" s="40"/>
      <c r="C152" s="250" t="s">
        <v>604</v>
      </c>
      <c r="D152" s="250" t="s">
        <v>310</v>
      </c>
      <c r="E152" s="251" t="s">
        <v>1847</v>
      </c>
      <c r="F152" s="252" t="s">
        <v>1848</v>
      </c>
      <c r="G152" s="253" t="s">
        <v>1805</v>
      </c>
      <c r="H152" s="254">
        <v>1</v>
      </c>
      <c r="I152" s="255"/>
      <c r="J152" s="256">
        <f>ROUND(I152*H152,2)</f>
        <v>0</v>
      </c>
      <c r="K152" s="252" t="s">
        <v>19</v>
      </c>
      <c r="L152" s="257"/>
      <c r="M152" s="258" t="s">
        <v>19</v>
      </c>
      <c r="N152" s="259" t="s">
        <v>42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169</v>
      </c>
      <c r="AT152" s="216" t="s">
        <v>310</v>
      </c>
      <c r="AU152" s="216" t="s">
        <v>79</v>
      </c>
      <c r="AY152" s="18" t="s">
        <v>123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147</v>
      </c>
      <c r="BM152" s="216" t="s">
        <v>961</v>
      </c>
    </row>
    <row r="153" s="2" customFormat="1" ht="16.5" customHeight="1">
      <c r="A153" s="39"/>
      <c r="B153" s="40"/>
      <c r="C153" s="250" t="s">
        <v>610</v>
      </c>
      <c r="D153" s="250" t="s">
        <v>310</v>
      </c>
      <c r="E153" s="251" t="s">
        <v>1849</v>
      </c>
      <c r="F153" s="252" t="s">
        <v>1850</v>
      </c>
      <c r="G153" s="253" t="s">
        <v>1805</v>
      </c>
      <c r="H153" s="254">
        <v>9</v>
      </c>
      <c r="I153" s="255"/>
      <c r="J153" s="256">
        <f>ROUND(I153*H153,2)</f>
        <v>0</v>
      </c>
      <c r="K153" s="252" t="s">
        <v>19</v>
      </c>
      <c r="L153" s="257"/>
      <c r="M153" s="258" t="s">
        <v>19</v>
      </c>
      <c r="N153" s="259" t="s">
        <v>42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169</v>
      </c>
      <c r="AT153" s="216" t="s">
        <v>310</v>
      </c>
      <c r="AU153" s="216" t="s">
        <v>79</v>
      </c>
      <c r="AY153" s="18" t="s">
        <v>123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147</v>
      </c>
      <c r="BM153" s="216" t="s">
        <v>973</v>
      </c>
    </row>
    <row r="154" s="2" customFormat="1" ht="16.5" customHeight="1">
      <c r="A154" s="39"/>
      <c r="B154" s="40"/>
      <c r="C154" s="250" t="s">
        <v>613</v>
      </c>
      <c r="D154" s="250" t="s">
        <v>310</v>
      </c>
      <c r="E154" s="251" t="s">
        <v>1851</v>
      </c>
      <c r="F154" s="252" t="s">
        <v>1852</v>
      </c>
      <c r="G154" s="253" t="s">
        <v>1805</v>
      </c>
      <c r="H154" s="254">
        <v>8</v>
      </c>
      <c r="I154" s="255"/>
      <c r="J154" s="256">
        <f>ROUND(I154*H154,2)</f>
        <v>0</v>
      </c>
      <c r="K154" s="252" t="s">
        <v>19</v>
      </c>
      <c r="L154" s="257"/>
      <c r="M154" s="258" t="s">
        <v>19</v>
      </c>
      <c r="N154" s="259" t="s">
        <v>42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169</v>
      </c>
      <c r="AT154" s="216" t="s">
        <v>310</v>
      </c>
      <c r="AU154" s="216" t="s">
        <v>79</v>
      </c>
      <c r="AY154" s="18" t="s">
        <v>123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147</v>
      </c>
      <c r="BM154" s="216" t="s">
        <v>990</v>
      </c>
    </row>
    <row r="155" s="2" customFormat="1" ht="16.5" customHeight="1">
      <c r="A155" s="39"/>
      <c r="B155" s="40"/>
      <c r="C155" s="250" t="s">
        <v>618</v>
      </c>
      <c r="D155" s="250" t="s">
        <v>310</v>
      </c>
      <c r="E155" s="251" t="s">
        <v>1853</v>
      </c>
      <c r="F155" s="252" t="s">
        <v>1854</v>
      </c>
      <c r="G155" s="253" t="s">
        <v>1805</v>
      </c>
      <c r="H155" s="254">
        <v>5</v>
      </c>
      <c r="I155" s="255"/>
      <c r="J155" s="256">
        <f>ROUND(I155*H155,2)</f>
        <v>0</v>
      </c>
      <c r="K155" s="252" t="s">
        <v>19</v>
      </c>
      <c r="L155" s="257"/>
      <c r="M155" s="258" t="s">
        <v>19</v>
      </c>
      <c r="N155" s="259" t="s">
        <v>42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169</v>
      </c>
      <c r="AT155" s="216" t="s">
        <v>310</v>
      </c>
      <c r="AU155" s="216" t="s">
        <v>79</v>
      </c>
      <c r="AY155" s="18" t="s">
        <v>123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147</v>
      </c>
      <c r="BM155" s="216" t="s">
        <v>1000</v>
      </c>
    </row>
    <row r="156" s="2" customFormat="1" ht="16.5" customHeight="1">
      <c r="A156" s="39"/>
      <c r="B156" s="40"/>
      <c r="C156" s="250" t="s">
        <v>623</v>
      </c>
      <c r="D156" s="250" t="s">
        <v>310</v>
      </c>
      <c r="E156" s="251" t="s">
        <v>1855</v>
      </c>
      <c r="F156" s="252" t="s">
        <v>1856</v>
      </c>
      <c r="G156" s="253" t="s">
        <v>1805</v>
      </c>
      <c r="H156" s="254">
        <v>4</v>
      </c>
      <c r="I156" s="255"/>
      <c r="J156" s="256">
        <f>ROUND(I156*H156,2)</f>
        <v>0</v>
      </c>
      <c r="K156" s="252" t="s">
        <v>19</v>
      </c>
      <c r="L156" s="257"/>
      <c r="M156" s="258" t="s">
        <v>19</v>
      </c>
      <c r="N156" s="259" t="s">
        <v>42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169</v>
      </c>
      <c r="AT156" s="216" t="s">
        <v>310</v>
      </c>
      <c r="AU156" s="216" t="s">
        <v>79</v>
      </c>
      <c r="AY156" s="18" t="s">
        <v>123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147</v>
      </c>
      <c r="BM156" s="216" t="s">
        <v>1010</v>
      </c>
    </row>
    <row r="157" s="2" customFormat="1" ht="16.5" customHeight="1">
      <c r="A157" s="39"/>
      <c r="B157" s="40"/>
      <c r="C157" s="250" t="s">
        <v>628</v>
      </c>
      <c r="D157" s="250" t="s">
        <v>310</v>
      </c>
      <c r="E157" s="251" t="s">
        <v>1857</v>
      </c>
      <c r="F157" s="252" t="s">
        <v>1858</v>
      </c>
      <c r="G157" s="253" t="s">
        <v>1805</v>
      </c>
      <c r="H157" s="254">
        <v>1</v>
      </c>
      <c r="I157" s="255"/>
      <c r="J157" s="256">
        <f>ROUND(I157*H157,2)</f>
        <v>0</v>
      </c>
      <c r="K157" s="252" t="s">
        <v>19</v>
      </c>
      <c r="L157" s="257"/>
      <c r="M157" s="258" t="s">
        <v>19</v>
      </c>
      <c r="N157" s="259" t="s">
        <v>42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169</v>
      </c>
      <c r="AT157" s="216" t="s">
        <v>310</v>
      </c>
      <c r="AU157" s="216" t="s">
        <v>79</v>
      </c>
      <c r="AY157" s="18" t="s">
        <v>123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147</v>
      </c>
      <c r="BM157" s="216" t="s">
        <v>1024</v>
      </c>
    </row>
    <row r="158" s="2" customFormat="1" ht="16.5" customHeight="1">
      <c r="A158" s="39"/>
      <c r="B158" s="40"/>
      <c r="C158" s="250" t="s">
        <v>631</v>
      </c>
      <c r="D158" s="250" t="s">
        <v>310</v>
      </c>
      <c r="E158" s="251" t="s">
        <v>1859</v>
      </c>
      <c r="F158" s="252" t="s">
        <v>1860</v>
      </c>
      <c r="G158" s="253" t="s">
        <v>1805</v>
      </c>
      <c r="H158" s="254">
        <v>2</v>
      </c>
      <c r="I158" s="255"/>
      <c r="J158" s="256">
        <f>ROUND(I158*H158,2)</f>
        <v>0</v>
      </c>
      <c r="K158" s="252" t="s">
        <v>19</v>
      </c>
      <c r="L158" s="257"/>
      <c r="M158" s="258" t="s">
        <v>19</v>
      </c>
      <c r="N158" s="259" t="s">
        <v>42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169</v>
      </c>
      <c r="AT158" s="216" t="s">
        <v>310</v>
      </c>
      <c r="AU158" s="216" t="s">
        <v>79</v>
      </c>
      <c r="AY158" s="18" t="s">
        <v>123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147</v>
      </c>
      <c r="BM158" s="216" t="s">
        <v>1045</v>
      </c>
    </row>
    <row r="159" s="2" customFormat="1" ht="16.5" customHeight="1">
      <c r="A159" s="39"/>
      <c r="B159" s="40"/>
      <c r="C159" s="250" t="s">
        <v>636</v>
      </c>
      <c r="D159" s="250" t="s">
        <v>310</v>
      </c>
      <c r="E159" s="251" t="s">
        <v>1861</v>
      </c>
      <c r="F159" s="252" t="s">
        <v>1862</v>
      </c>
      <c r="G159" s="253" t="s">
        <v>1805</v>
      </c>
      <c r="H159" s="254">
        <v>2</v>
      </c>
      <c r="I159" s="255"/>
      <c r="J159" s="256">
        <f>ROUND(I159*H159,2)</f>
        <v>0</v>
      </c>
      <c r="K159" s="252" t="s">
        <v>19</v>
      </c>
      <c r="L159" s="257"/>
      <c r="M159" s="258" t="s">
        <v>19</v>
      </c>
      <c r="N159" s="259" t="s">
        <v>42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169</v>
      </c>
      <c r="AT159" s="216" t="s">
        <v>310</v>
      </c>
      <c r="AU159" s="216" t="s">
        <v>79</v>
      </c>
      <c r="AY159" s="18" t="s">
        <v>123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147</v>
      </c>
      <c r="BM159" s="216" t="s">
        <v>1057</v>
      </c>
    </row>
    <row r="160" s="2" customFormat="1" ht="16.5" customHeight="1">
      <c r="A160" s="39"/>
      <c r="B160" s="40"/>
      <c r="C160" s="250" t="s">
        <v>643</v>
      </c>
      <c r="D160" s="250" t="s">
        <v>310</v>
      </c>
      <c r="E160" s="251" t="s">
        <v>1863</v>
      </c>
      <c r="F160" s="252" t="s">
        <v>1864</v>
      </c>
      <c r="G160" s="253" t="s">
        <v>1805</v>
      </c>
      <c r="H160" s="254">
        <v>9</v>
      </c>
      <c r="I160" s="255"/>
      <c r="J160" s="256">
        <f>ROUND(I160*H160,2)</f>
        <v>0</v>
      </c>
      <c r="K160" s="252" t="s">
        <v>19</v>
      </c>
      <c r="L160" s="257"/>
      <c r="M160" s="258" t="s">
        <v>19</v>
      </c>
      <c r="N160" s="259" t="s">
        <v>42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169</v>
      </c>
      <c r="AT160" s="216" t="s">
        <v>310</v>
      </c>
      <c r="AU160" s="216" t="s">
        <v>79</v>
      </c>
      <c r="AY160" s="18" t="s">
        <v>123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147</v>
      </c>
      <c r="BM160" s="216" t="s">
        <v>1090</v>
      </c>
    </row>
    <row r="161" s="2" customFormat="1" ht="16.5" customHeight="1">
      <c r="A161" s="39"/>
      <c r="B161" s="40"/>
      <c r="C161" s="250" t="s">
        <v>648</v>
      </c>
      <c r="D161" s="250" t="s">
        <v>310</v>
      </c>
      <c r="E161" s="251" t="s">
        <v>1865</v>
      </c>
      <c r="F161" s="252" t="s">
        <v>1866</v>
      </c>
      <c r="G161" s="253" t="s">
        <v>1805</v>
      </c>
      <c r="H161" s="254">
        <v>1</v>
      </c>
      <c r="I161" s="255"/>
      <c r="J161" s="256">
        <f>ROUND(I161*H161,2)</f>
        <v>0</v>
      </c>
      <c r="K161" s="252" t="s">
        <v>19</v>
      </c>
      <c r="L161" s="257"/>
      <c r="M161" s="258" t="s">
        <v>19</v>
      </c>
      <c r="N161" s="259" t="s">
        <v>42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169</v>
      </c>
      <c r="AT161" s="216" t="s">
        <v>310</v>
      </c>
      <c r="AU161" s="216" t="s">
        <v>79</v>
      </c>
      <c r="AY161" s="18" t="s">
        <v>123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147</v>
      </c>
      <c r="BM161" s="216" t="s">
        <v>1101</v>
      </c>
    </row>
    <row r="162" s="2" customFormat="1" ht="16.5" customHeight="1">
      <c r="A162" s="39"/>
      <c r="B162" s="40"/>
      <c r="C162" s="250" t="s">
        <v>653</v>
      </c>
      <c r="D162" s="250" t="s">
        <v>310</v>
      </c>
      <c r="E162" s="251" t="s">
        <v>1867</v>
      </c>
      <c r="F162" s="252" t="s">
        <v>1868</v>
      </c>
      <c r="G162" s="253" t="s">
        <v>1805</v>
      </c>
      <c r="H162" s="254">
        <v>2</v>
      </c>
      <c r="I162" s="255"/>
      <c r="J162" s="256">
        <f>ROUND(I162*H162,2)</f>
        <v>0</v>
      </c>
      <c r="K162" s="252" t="s">
        <v>19</v>
      </c>
      <c r="L162" s="257"/>
      <c r="M162" s="258" t="s">
        <v>19</v>
      </c>
      <c r="N162" s="259" t="s">
        <v>42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169</v>
      </c>
      <c r="AT162" s="216" t="s">
        <v>310</v>
      </c>
      <c r="AU162" s="216" t="s">
        <v>79</v>
      </c>
      <c r="AY162" s="18" t="s">
        <v>123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147</v>
      </c>
      <c r="BM162" s="216" t="s">
        <v>1111</v>
      </c>
    </row>
    <row r="163" s="2" customFormat="1" ht="16.5" customHeight="1">
      <c r="A163" s="39"/>
      <c r="B163" s="40"/>
      <c r="C163" s="250" t="s">
        <v>658</v>
      </c>
      <c r="D163" s="250" t="s">
        <v>310</v>
      </c>
      <c r="E163" s="251" t="s">
        <v>1869</v>
      </c>
      <c r="F163" s="252" t="s">
        <v>1870</v>
      </c>
      <c r="G163" s="253" t="s">
        <v>1805</v>
      </c>
      <c r="H163" s="254">
        <v>1</v>
      </c>
      <c r="I163" s="255"/>
      <c r="J163" s="256">
        <f>ROUND(I163*H163,2)</f>
        <v>0</v>
      </c>
      <c r="K163" s="252" t="s">
        <v>19</v>
      </c>
      <c r="L163" s="257"/>
      <c r="M163" s="258" t="s">
        <v>19</v>
      </c>
      <c r="N163" s="259" t="s">
        <v>42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169</v>
      </c>
      <c r="AT163" s="216" t="s">
        <v>310</v>
      </c>
      <c r="AU163" s="216" t="s">
        <v>79</v>
      </c>
      <c r="AY163" s="18" t="s">
        <v>123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147</v>
      </c>
      <c r="BM163" s="216" t="s">
        <v>1121</v>
      </c>
    </row>
    <row r="164" s="2" customFormat="1" ht="16.5" customHeight="1">
      <c r="A164" s="39"/>
      <c r="B164" s="40"/>
      <c r="C164" s="250" t="s">
        <v>665</v>
      </c>
      <c r="D164" s="250" t="s">
        <v>310</v>
      </c>
      <c r="E164" s="251" t="s">
        <v>1871</v>
      </c>
      <c r="F164" s="252" t="s">
        <v>1872</v>
      </c>
      <c r="G164" s="253" t="s">
        <v>1805</v>
      </c>
      <c r="H164" s="254">
        <v>12</v>
      </c>
      <c r="I164" s="255"/>
      <c r="J164" s="256">
        <f>ROUND(I164*H164,2)</f>
        <v>0</v>
      </c>
      <c r="K164" s="252" t="s">
        <v>19</v>
      </c>
      <c r="L164" s="257"/>
      <c r="M164" s="258" t="s">
        <v>19</v>
      </c>
      <c r="N164" s="259" t="s">
        <v>42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169</v>
      </c>
      <c r="AT164" s="216" t="s">
        <v>310</v>
      </c>
      <c r="AU164" s="216" t="s">
        <v>79</v>
      </c>
      <c r="AY164" s="18" t="s">
        <v>123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147</v>
      </c>
      <c r="BM164" s="216" t="s">
        <v>1133</v>
      </c>
    </row>
    <row r="165" s="2" customFormat="1" ht="16.5" customHeight="1">
      <c r="A165" s="39"/>
      <c r="B165" s="40"/>
      <c r="C165" s="250" t="s">
        <v>673</v>
      </c>
      <c r="D165" s="250" t="s">
        <v>310</v>
      </c>
      <c r="E165" s="251" t="s">
        <v>1873</v>
      </c>
      <c r="F165" s="252" t="s">
        <v>1874</v>
      </c>
      <c r="G165" s="253" t="s">
        <v>266</v>
      </c>
      <c r="H165" s="254">
        <v>20</v>
      </c>
      <c r="I165" s="255"/>
      <c r="J165" s="256">
        <f>ROUND(I165*H165,2)</f>
        <v>0</v>
      </c>
      <c r="K165" s="252" t="s">
        <v>1712</v>
      </c>
      <c r="L165" s="257"/>
      <c r="M165" s="258" t="s">
        <v>19</v>
      </c>
      <c r="N165" s="259" t="s">
        <v>42</v>
      </c>
      <c r="O165" s="85"/>
      <c r="P165" s="214">
        <f>O165*H165</f>
        <v>0</v>
      </c>
      <c r="Q165" s="214">
        <v>2.0000000000000002E-05</v>
      </c>
      <c r="R165" s="214">
        <f>Q165*H165</f>
        <v>0.00040000000000000002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169</v>
      </c>
      <c r="AT165" s="216" t="s">
        <v>310</v>
      </c>
      <c r="AU165" s="216" t="s">
        <v>79</v>
      </c>
      <c r="AY165" s="18" t="s">
        <v>123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79</v>
      </c>
      <c r="BK165" s="217">
        <f>ROUND(I165*H165,2)</f>
        <v>0</v>
      </c>
      <c r="BL165" s="18" t="s">
        <v>147</v>
      </c>
      <c r="BM165" s="216" t="s">
        <v>1145</v>
      </c>
    </row>
    <row r="166" s="2" customFormat="1" ht="16.5" customHeight="1">
      <c r="A166" s="39"/>
      <c r="B166" s="40"/>
      <c r="C166" s="250" t="s">
        <v>679</v>
      </c>
      <c r="D166" s="250" t="s">
        <v>310</v>
      </c>
      <c r="E166" s="251" t="s">
        <v>1875</v>
      </c>
      <c r="F166" s="252" t="s">
        <v>1876</v>
      </c>
      <c r="G166" s="253" t="s">
        <v>266</v>
      </c>
      <c r="H166" s="254">
        <v>15</v>
      </c>
      <c r="I166" s="255"/>
      <c r="J166" s="256">
        <f>ROUND(I166*H166,2)</f>
        <v>0</v>
      </c>
      <c r="K166" s="252" t="s">
        <v>1712</v>
      </c>
      <c r="L166" s="257"/>
      <c r="M166" s="258" t="s">
        <v>19</v>
      </c>
      <c r="N166" s="259" t="s">
        <v>42</v>
      </c>
      <c r="O166" s="85"/>
      <c r="P166" s="214">
        <f>O166*H166</f>
        <v>0</v>
      </c>
      <c r="Q166" s="214">
        <v>4.0000000000000003E-05</v>
      </c>
      <c r="R166" s="214">
        <f>Q166*H166</f>
        <v>0.00060000000000000006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169</v>
      </c>
      <c r="AT166" s="216" t="s">
        <v>310</v>
      </c>
      <c r="AU166" s="216" t="s">
        <v>79</v>
      </c>
      <c r="AY166" s="18" t="s">
        <v>123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147</v>
      </c>
      <c r="BM166" s="216" t="s">
        <v>1877</v>
      </c>
    </row>
    <row r="167" s="2" customFormat="1" ht="16.5" customHeight="1">
      <c r="A167" s="39"/>
      <c r="B167" s="40"/>
      <c r="C167" s="250" t="s">
        <v>684</v>
      </c>
      <c r="D167" s="250" t="s">
        <v>310</v>
      </c>
      <c r="E167" s="251" t="s">
        <v>1878</v>
      </c>
      <c r="F167" s="252" t="s">
        <v>1879</v>
      </c>
      <c r="G167" s="253" t="s">
        <v>266</v>
      </c>
      <c r="H167" s="254">
        <v>3</v>
      </c>
      <c r="I167" s="255"/>
      <c r="J167" s="256">
        <f>ROUND(I167*H167,2)</f>
        <v>0</v>
      </c>
      <c r="K167" s="252" t="s">
        <v>1712</v>
      </c>
      <c r="L167" s="257"/>
      <c r="M167" s="258" t="s">
        <v>19</v>
      </c>
      <c r="N167" s="259" t="s">
        <v>42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169</v>
      </c>
      <c r="AT167" s="216" t="s">
        <v>310</v>
      </c>
      <c r="AU167" s="216" t="s">
        <v>79</v>
      </c>
      <c r="AY167" s="18" t="s">
        <v>123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147</v>
      </c>
      <c r="BM167" s="216" t="s">
        <v>1880</v>
      </c>
    </row>
    <row r="168" s="2" customFormat="1" ht="16.5" customHeight="1">
      <c r="A168" s="39"/>
      <c r="B168" s="40"/>
      <c r="C168" s="250" t="s">
        <v>689</v>
      </c>
      <c r="D168" s="250" t="s">
        <v>310</v>
      </c>
      <c r="E168" s="251" t="s">
        <v>1881</v>
      </c>
      <c r="F168" s="252" t="s">
        <v>1882</v>
      </c>
      <c r="G168" s="253" t="s">
        <v>266</v>
      </c>
      <c r="H168" s="254">
        <v>30</v>
      </c>
      <c r="I168" s="255"/>
      <c r="J168" s="256">
        <f>ROUND(I168*H168,2)</f>
        <v>0</v>
      </c>
      <c r="K168" s="252" t="s">
        <v>1712</v>
      </c>
      <c r="L168" s="257"/>
      <c r="M168" s="258" t="s">
        <v>19</v>
      </c>
      <c r="N168" s="259" t="s">
        <v>42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169</v>
      </c>
      <c r="AT168" s="216" t="s">
        <v>310</v>
      </c>
      <c r="AU168" s="216" t="s">
        <v>79</v>
      </c>
      <c r="AY168" s="18" t="s">
        <v>123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147</v>
      </c>
      <c r="BM168" s="216" t="s">
        <v>1883</v>
      </c>
    </row>
    <row r="169" s="2" customFormat="1" ht="16.5" customHeight="1">
      <c r="A169" s="39"/>
      <c r="B169" s="40"/>
      <c r="C169" s="250" t="s">
        <v>700</v>
      </c>
      <c r="D169" s="250" t="s">
        <v>310</v>
      </c>
      <c r="E169" s="251" t="s">
        <v>1884</v>
      </c>
      <c r="F169" s="252" t="s">
        <v>1885</v>
      </c>
      <c r="G169" s="253" t="s">
        <v>266</v>
      </c>
      <c r="H169" s="254">
        <v>24</v>
      </c>
      <c r="I169" s="255"/>
      <c r="J169" s="256">
        <f>ROUND(I169*H169,2)</f>
        <v>0</v>
      </c>
      <c r="K169" s="252" t="s">
        <v>1712</v>
      </c>
      <c r="L169" s="257"/>
      <c r="M169" s="258" t="s">
        <v>19</v>
      </c>
      <c r="N169" s="259" t="s">
        <v>42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169</v>
      </c>
      <c r="AT169" s="216" t="s">
        <v>310</v>
      </c>
      <c r="AU169" s="216" t="s">
        <v>79</v>
      </c>
      <c r="AY169" s="18" t="s">
        <v>123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147</v>
      </c>
      <c r="BM169" s="216" t="s">
        <v>1886</v>
      </c>
    </row>
    <row r="170" s="2" customFormat="1" ht="16.5" customHeight="1">
      <c r="A170" s="39"/>
      <c r="B170" s="40"/>
      <c r="C170" s="250" t="s">
        <v>705</v>
      </c>
      <c r="D170" s="250" t="s">
        <v>310</v>
      </c>
      <c r="E170" s="251" t="s">
        <v>1887</v>
      </c>
      <c r="F170" s="252" t="s">
        <v>1888</v>
      </c>
      <c r="G170" s="253" t="s">
        <v>298</v>
      </c>
      <c r="H170" s="254">
        <v>300</v>
      </c>
      <c r="I170" s="255"/>
      <c r="J170" s="256">
        <f>ROUND(I170*H170,2)</f>
        <v>0</v>
      </c>
      <c r="K170" s="252" t="s">
        <v>1712</v>
      </c>
      <c r="L170" s="257"/>
      <c r="M170" s="258" t="s">
        <v>19</v>
      </c>
      <c r="N170" s="259" t="s">
        <v>42</v>
      </c>
      <c r="O170" s="85"/>
      <c r="P170" s="214">
        <f>O170*H170</f>
        <v>0</v>
      </c>
      <c r="Q170" s="214">
        <v>0.00022000000000000001</v>
      </c>
      <c r="R170" s="214">
        <f>Q170*H170</f>
        <v>0.066000000000000003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169</v>
      </c>
      <c r="AT170" s="216" t="s">
        <v>310</v>
      </c>
      <c r="AU170" s="216" t="s">
        <v>79</v>
      </c>
      <c r="AY170" s="18" t="s">
        <v>123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147</v>
      </c>
      <c r="BM170" s="216" t="s">
        <v>1889</v>
      </c>
    </row>
    <row r="171" s="2" customFormat="1" ht="16.5" customHeight="1">
      <c r="A171" s="39"/>
      <c r="B171" s="40"/>
      <c r="C171" s="250" t="s">
        <v>710</v>
      </c>
      <c r="D171" s="250" t="s">
        <v>310</v>
      </c>
      <c r="E171" s="251" t="s">
        <v>1890</v>
      </c>
      <c r="F171" s="252" t="s">
        <v>1891</v>
      </c>
      <c r="G171" s="253" t="s">
        <v>298</v>
      </c>
      <c r="H171" s="254">
        <v>10</v>
      </c>
      <c r="I171" s="255"/>
      <c r="J171" s="256">
        <f>ROUND(I171*H171,2)</f>
        <v>0</v>
      </c>
      <c r="K171" s="252" t="s">
        <v>1712</v>
      </c>
      <c r="L171" s="257"/>
      <c r="M171" s="258" t="s">
        <v>19</v>
      </c>
      <c r="N171" s="259" t="s">
        <v>42</v>
      </c>
      <c r="O171" s="85"/>
      <c r="P171" s="214">
        <f>O171*H171</f>
        <v>0</v>
      </c>
      <c r="Q171" s="214">
        <v>0.00021000000000000001</v>
      </c>
      <c r="R171" s="214">
        <f>Q171*H171</f>
        <v>0.0021000000000000003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169</v>
      </c>
      <c r="AT171" s="216" t="s">
        <v>310</v>
      </c>
      <c r="AU171" s="216" t="s">
        <v>79</v>
      </c>
      <c r="AY171" s="18" t="s">
        <v>123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147</v>
      </c>
      <c r="BM171" s="216" t="s">
        <v>1892</v>
      </c>
    </row>
    <row r="172" s="2" customFormat="1" ht="16.5" customHeight="1">
      <c r="A172" s="39"/>
      <c r="B172" s="40"/>
      <c r="C172" s="250" t="s">
        <v>715</v>
      </c>
      <c r="D172" s="250" t="s">
        <v>310</v>
      </c>
      <c r="E172" s="251" t="s">
        <v>1893</v>
      </c>
      <c r="F172" s="252" t="s">
        <v>1894</v>
      </c>
      <c r="G172" s="253" t="s">
        <v>298</v>
      </c>
      <c r="H172" s="254">
        <v>10</v>
      </c>
      <c r="I172" s="255"/>
      <c r="J172" s="256">
        <f>ROUND(I172*H172,2)</f>
        <v>0</v>
      </c>
      <c r="K172" s="252" t="s">
        <v>1712</v>
      </c>
      <c r="L172" s="257"/>
      <c r="M172" s="258" t="s">
        <v>19</v>
      </c>
      <c r="N172" s="259" t="s">
        <v>42</v>
      </c>
      <c r="O172" s="85"/>
      <c r="P172" s="214">
        <f>O172*H172</f>
        <v>0</v>
      </c>
      <c r="Q172" s="214">
        <v>0.00014999999999999999</v>
      </c>
      <c r="R172" s="214">
        <f>Q172*H172</f>
        <v>0.0014999999999999998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169</v>
      </c>
      <c r="AT172" s="216" t="s">
        <v>310</v>
      </c>
      <c r="AU172" s="216" t="s">
        <v>79</v>
      </c>
      <c r="AY172" s="18" t="s">
        <v>123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147</v>
      </c>
      <c r="BM172" s="216" t="s">
        <v>1895</v>
      </c>
    </row>
    <row r="173" s="2" customFormat="1" ht="16.5" customHeight="1">
      <c r="A173" s="39"/>
      <c r="B173" s="40"/>
      <c r="C173" s="250" t="s">
        <v>721</v>
      </c>
      <c r="D173" s="250" t="s">
        <v>310</v>
      </c>
      <c r="E173" s="251" t="s">
        <v>1896</v>
      </c>
      <c r="F173" s="252" t="s">
        <v>1897</v>
      </c>
      <c r="G173" s="253" t="s">
        <v>298</v>
      </c>
      <c r="H173" s="254">
        <v>90</v>
      </c>
      <c r="I173" s="255"/>
      <c r="J173" s="256">
        <f>ROUND(I173*H173,2)</f>
        <v>0</v>
      </c>
      <c r="K173" s="252" t="s">
        <v>1712</v>
      </c>
      <c r="L173" s="257"/>
      <c r="M173" s="258" t="s">
        <v>19</v>
      </c>
      <c r="N173" s="259" t="s">
        <v>42</v>
      </c>
      <c r="O173" s="85"/>
      <c r="P173" s="214">
        <f>O173*H173</f>
        <v>0</v>
      </c>
      <c r="Q173" s="214">
        <v>0.00012999999999999999</v>
      </c>
      <c r="R173" s="214">
        <f>Q173*H173</f>
        <v>0.011699999999999999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169</v>
      </c>
      <c r="AT173" s="216" t="s">
        <v>310</v>
      </c>
      <c r="AU173" s="216" t="s">
        <v>79</v>
      </c>
      <c r="AY173" s="18" t="s">
        <v>123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147</v>
      </c>
      <c r="BM173" s="216" t="s">
        <v>1898</v>
      </c>
    </row>
    <row r="174" s="2" customFormat="1" ht="16.5" customHeight="1">
      <c r="A174" s="39"/>
      <c r="B174" s="40"/>
      <c r="C174" s="250" t="s">
        <v>726</v>
      </c>
      <c r="D174" s="250" t="s">
        <v>310</v>
      </c>
      <c r="E174" s="251" t="s">
        <v>1899</v>
      </c>
      <c r="F174" s="252" t="s">
        <v>1900</v>
      </c>
      <c r="G174" s="253" t="s">
        <v>298</v>
      </c>
      <c r="H174" s="254">
        <v>300</v>
      </c>
      <c r="I174" s="255"/>
      <c r="J174" s="256">
        <f>ROUND(I174*H174,2)</f>
        <v>0</v>
      </c>
      <c r="K174" s="252" t="s">
        <v>1712</v>
      </c>
      <c r="L174" s="257"/>
      <c r="M174" s="258" t="s">
        <v>19</v>
      </c>
      <c r="N174" s="259" t="s">
        <v>42</v>
      </c>
      <c r="O174" s="85"/>
      <c r="P174" s="214">
        <f>O174*H174</f>
        <v>0</v>
      </c>
      <c r="Q174" s="214">
        <v>0.00016000000000000001</v>
      </c>
      <c r="R174" s="214">
        <f>Q174*H174</f>
        <v>0.048000000000000001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169</v>
      </c>
      <c r="AT174" s="216" t="s">
        <v>310</v>
      </c>
      <c r="AU174" s="216" t="s">
        <v>79</v>
      </c>
      <c r="AY174" s="18" t="s">
        <v>123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79</v>
      </c>
      <c r="BK174" s="217">
        <f>ROUND(I174*H174,2)</f>
        <v>0</v>
      </c>
      <c r="BL174" s="18" t="s">
        <v>147</v>
      </c>
      <c r="BM174" s="216" t="s">
        <v>1901</v>
      </c>
    </row>
    <row r="175" s="2" customFormat="1" ht="16.5" customHeight="1">
      <c r="A175" s="39"/>
      <c r="B175" s="40"/>
      <c r="C175" s="250" t="s">
        <v>732</v>
      </c>
      <c r="D175" s="250" t="s">
        <v>310</v>
      </c>
      <c r="E175" s="251" t="s">
        <v>1902</v>
      </c>
      <c r="F175" s="252" t="s">
        <v>1903</v>
      </c>
      <c r="G175" s="253" t="s">
        <v>1904</v>
      </c>
      <c r="H175" s="254">
        <v>1</v>
      </c>
      <c r="I175" s="255"/>
      <c r="J175" s="256">
        <f>ROUND(I175*H175,2)</f>
        <v>0</v>
      </c>
      <c r="K175" s="252" t="s">
        <v>19</v>
      </c>
      <c r="L175" s="257"/>
      <c r="M175" s="258" t="s">
        <v>19</v>
      </c>
      <c r="N175" s="259" t="s">
        <v>42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169</v>
      </c>
      <c r="AT175" s="216" t="s">
        <v>310</v>
      </c>
      <c r="AU175" s="216" t="s">
        <v>79</v>
      </c>
      <c r="AY175" s="18" t="s">
        <v>123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147</v>
      </c>
      <c r="BM175" s="216" t="s">
        <v>1905</v>
      </c>
    </row>
    <row r="176" s="2" customFormat="1" ht="16.5" customHeight="1">
      <c r="A176" s="39"/>
      <c r="B176" s="40"/>
      <c r="C176" s="250" t="s">
        <v>737</v>
      </c>
      <c r="D176" s="250" t="s">
        <v>310</v>
      </c>
      <c r="E176" s="251" t="s">
        <v>1906</v>
      </c>
      <c r="F176" s="252" t="s">
        <v>1907</v>
      </c>
      <c r="G176" s="253" t="s">
        <v>266</v>
      </c>
      <c r="H176" s="254">
        <v>1</v>
      </c>
      <c r="I176" s="255"/>
      <c r="J176" s="256">
        <f>ROUND(I176*H176,2)</f>
        <v>0</v>
      </c>
      <c r="K176" s="252" t="s">
        <v>1712</v>
      </c>
      <c r="L176" s="257"/>
      <c r="M176" s="272" t="s">
        <v>19</v>
      </c>
      <c r="N176" s="273" t="s">
        <v>42</v>
      </c>
      <c r="O176" s="225"/>
      <c r="P176" s="274">
        <f>O176*H176</f>
        <v>0</v>
      </c>
      <c r="Q176" s="274">
        <v>0.00014999999999999999</v>
      </c>
      <c r="R176" s="274">
        <f>Q176*H176</f>
        <v>0.00014999999999999999</v>
      </c>
      <c r="S176" s="274">
        <v>0</v>
      </c>
      <c r="T176" s="27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169</v>
      </c>
      <c r="AT176" s="216" t="s">
        <v>310</v>
      </c>
      <c r="AU176" s="216" t="s">
        <v>79</v>
      </c>
      <c r="AY176" s="18" t="s">
        <v>123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147</v>
      </c>
      <c r="BM176" s="216" t="s">
        <v>1908</v>
      </c>
    </row>
    <row r="177" s="2" customFormat="1" ht="6.96" customHeight="1">
      <c r="A177" s="39"/>
      <c r="B177" s="60"/>
      <c r="C177" s="61"/>
      <c r="D177" s="61"/>
      <c r="E177" s="61"/>
      <c r="F177" s="61"/>
      <c r="G177" s="61"/>
      <c r="H177" s="61"/>
      <c r="I177" s="61"/>
      <c r="J177" s="61"/>
      <c r="K177" s="61"/>
      <c r="L177" s="45"/>
      <c r="M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</row>
  </sheetData>
  <sheetProtection sheet="1" autoFilter="0" formatColumns="0" formatRows="0" objects="1" scenarios="1" spinCount="100000" saltValue="igJFTluITGmG5dA+OXbvowSN3zTIb1h+jZT1CvsmMFuVENwUBpQZFzxTuGhZKYHjQNNeAS9bN5fhxrpcR3eO9g==" hashValue="NcmWOtZG/rcbQd/z+25BgNRzWWf2c4+2dxC5fQd+qzLH6hvJIa06cFeZG0CU+1j40n5GkNmTiMJ5ndielmDdPA==" algorithmName="SHA-512" password="CC35"/>
  <autoFilter ref="C82:K17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1909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1910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1911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1912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1913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1914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1915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1916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1917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1918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1919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78</v>
      </c>
      <c r="F18" s="287" t="s">
        <v>1920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1921</v>
      </c>
      <c r="F19" s="287" t="s">
        <v>1922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1923</v>
      </c>
      <c r="F20" s="287" t="s">
        <v>1924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1925</v>
      </c>
      <c r="F21" s="287" t="s">
        <v>77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1926</v>
      </c>
      <c r="F22" s="287" t="s">
        <v>1927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1928</v>
      </c>
      <c r="F23" s="287" t="s">
        <v>1929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1930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1931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1932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1933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1934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1935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1936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1937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1938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108</v>
      </c>
      <c r="F36" s="287"/>
      <c r="G36" s="287" t="s">
        <v>1939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1940</v>
      </c>
      <c r="F37" s="287"/>
      <c r="G37" s="287" t="s">
        <v>1941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52</v>
      </c>
      <c r="F38" s="287"/>
      <c r="G38" s="287" t="s">
        <v>1942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53</v>
      </c>
      <c r="F39" s="287"/>
      <c r="G39" s="287" t="s">
        <v>1943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109</v>
      </c>
      <c r="F40" s="287"/>
      <c r="G40" s="287" t="s">
        <v>1944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110</v>
      </c>
      <c r="F41" s="287"/>
      <c r="G41" s="287" t="s">
        <v>1945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1946</v>
      </c>
      <c r="F42" s="287"/>
      <c r="G42" s="287" t="s">
        <v>1947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1948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1949</v>
      </c>
      <c r="F44" s="287"/>
      <c r="G44" s="287" t="s">
        <v>1950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112</v>
      </c>
      <c r="F45" s="287"/>
      <c r="G45" s="287" t="s">
        <v>1951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1952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1953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1954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1955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1956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1957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1958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1959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1960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1961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1962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1963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1964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1965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1966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1967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1968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1969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1970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1971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1972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1973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1974</v>
      </c>
      <c r="D76" s="305"/>
      <c r="E76" s="305"/>
      <c r="F76" s="305" t="s">
        <v>1975</v>
      </c>
      <c r="G76" s="306"/>
      <c r="H76" s="305" t="s">
        <v>53</v>
      </c>
      <c r="I76" s="305" t="s">
        <v>56</v>
      </c>
      <c r="J76" s="305" t="s">
        <v>1976</v>
      </c>
      <c r="K76" s="304"/>
    </row>
    <row r="77" s="1" customFormat="1" ht="17.25" customHeight="1">
      <c r="B77" s="302"/>
      <c r="C77" s="307" t="s">
        <v>1977</v>
      </c>
      <c r="D77" s="307"/>
      <c r="E77" s="307"/>
      <c r="F77" s="308" t="s">
        <v>1978</v>
      </c>
      <c r="G77" s="309"/>
      <c r="H77" s="307"/>
      <c r="I77" s="307"/>
      <c r="J77" s="307" t="s">
        <v>1979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52</v>
      </c>
      <c r="D79" s="312"/>
      <c r="E79" s="312"/>
      <c r="F79" s="313" t="s">
        <v>1980</v>
      </c>
      <c r="G79" s="314"/>
      <c r="H79" s="290" t="s">
        <v>1981</v>
      </c>
      <c r="I79" s="290" t="s">
        <v>1982</v>
      </c>
      <c r="J79" s="290">
        <v>20</v>
      </c>
      <c r="K79" s="304"/>
    </row>
    <row r="80" s="1" customFormat="1" ht="15" customHeight="1">
      <c r="B80" s="302"/>
      <c r="C80" s="290" t="s">
        <v>1983</v>
      </c>
      <c r="D80" s="290"/>
      <c r="E80" s="290"/>
      <c r="F80" s="313" t="s">
        <v>1980</v>
      </c>
      <c r="G80" s="314"/>
      <c r="H80" s="290" t="s">
        <v>1984</v>
      </c>
      <c r="I80" s="290" t="s">
        <v>1982</v>
      </c>
      <c r="J80" s="290">
        <v>120</v>
      </c>
      <c r="K80" s="304"/>
    </row>
    <row r="81" s="1" customFormat="1" ht="15" customHeight="1">
      <c r="B81" s="315"/>
      <c r="C81" s="290" t="s">
        <v>1985</v>
      </c>
      <c r="D81" s="290"/>
      <c r="E81" s="290"/>
      <c r="F81" s="313" t="s">
        <v>1986</v>
      </c>
      <c r="G81" s="314"/>
      <c r="H81" s="290" t="s">
        <v>1987</v>
      </c>
      <c r="I81" s="290" t="s">
        <v>1982</v>
      </c>
      <c r="J81" s="290">
        <v>50</v>
      </c>
      <c r="K81" s="304"/>
    </row>
    <row r="82" s="1" customFormat="1" ht="15" customHeight="1">
      <c r="B82" s="315"/>
      <c r="C82" s="290" t="s">
        <v>1988</v>
      </c>
      <c r="D82" s="290"/>
      <c r="E82" s="290"/>
      <c r="F82" s="313" t="s">
        <v>1980</v>
      </c>
      <c r="G82" s="314"/>
      <c r="H82" s="290" t="s">
        <v>1989</v>
      </c>
      <c r="I82" s="290" t="s">
        <v>1990</v>
      </c>
      <c r="J82" s="290"/>
      <c r="K82" s="304"/>
    </row>
    <row r="83" s="1" customFormat="1" ht="15" customHeight="1">
      <c r="B83" s="315"/>
      <c r="C83" s="316" t="s">
        <v>1991</v>
      </c>
      <c r="D83" s="316"/>
      <c r="E83" s="316"/>
      <c r="F83" s="317" t="s">
        <v>1986</v>
      </c>
      <c r="G83" s="316"/>
      <c r="H83" s="316" t="s">
        <v>1992</v>
      </c>
      <c r="I83" s="316" t="s">
        <v>1982</v>
      </c>
      <c r="J83" s="316">
        <v>15</v>
      </c>
      <c r="K83" s="304"/>
    </row>
    <row r="84" s="1" customFormat="1" ht="15" customHeight="1">
      <c r="B84" s="315"/>
      <c r="C84" s="316" t="s">
        <v>1993</v>
      </c>
      <c r="D84" s="316"/>
      <c r="E84" s="316"/>
      <c r="F84" s="317" t="s">
        <v>1986</v>
      </c>
      <c r="G84" s="316"/>
      <c r="H84" s="316" t="s">
        <v>1994</v>
      </c>
      <c r="I84" s="316" t="s">
        <v>1982</v>
      </c>
      <c r="J84" s="316">
        <v>15</v>
      </c>
      <c r="K84" s="304"/>
    </row>
    <row r="85" s="1" customFormat="1" ht="15" customHeight="1">
      <c r="B85" s="315"/>
      <c r="C85" s="316" t="s">
        <v>1995</v>
      </c>
      <c r="D85" s="316"/>
      <c r="E85" s="316"/>
      <c r="F85" s="317" t="s">
        <v>1986</v>
      </c>
      <c r="G85" s="316"/>
      <c r="H85" s="316" t="s">
        <v>1996</v>
      </c>
      <c r="I85" s="316" t="s">
        <v>1982</v>
      </c>
      <c r="J85" s="316">
        <v>20</v>
      </c>
      <c r="K85" s="304"/>
    </row>
    <row r="86" s="1" customFormat="1" ht="15" customHeight="1">
      <c r="B86" s="315"/>
      <c r="C86" s="316" t="s">
        <v>1997</v>
      </c>
      <c r="D86" s="316"/>
      <c r="E86" s="316"/>
      <c r="F86" s="317" t="s">
        <v>1986</v>
      </c>
      <c r="G86" s="316"/>
      <c r="H86" s="316" t="s">
        <v>1998</v>
      </c>
      <c r="I86" s="316" t="s">
        <v>1982</v>
      </c>
      <c r="J86" s="316">
        <v>20</v>
      </c>
      <c r="K86" s="304"/>
    </row>
    <row r="87" s="1" customFormat="1" ht="15" customHeight="1">
      <c r="B87" s="315"/>
      <c r="C87" s="290" t="s">
        <v>1999</v>
      </c>
      <c r="D87" s="290"/>
      <c r="E87" s="290"/>
      <c r="F87" s="313" t="s">
        <v>1986</v>
      </c>
      <c r="G87" s="314"/>
      <c r="H87" s="290" t="s">
        <v>2000</v>
      </c>
      <c r="I87" s="290" t="s">
        <v>1982</v>
      </c>
      <c r="J87" s="290">
        <v>50</v>
      </c>
      <c r="K87" s="304"/>
    </row>
    <row r="88" s="1" customFormat="1" ht="15" customHeight="1">
      <c r="B88" s="315"/>
      <c r="C88" s="290" t="s">
        <v>2001</v>
      </c>
      <c r="D88" s="290"/>
      <c r="E88" s="290"/>
      <c r="F88" s="313" t="s">
        <v>1986</v>
      </c>
      <c r="G88" s="314"/>
      <c r="H88" s="290" t="s">
        <v>2002</v>
      </c>
      <c r="I88" s="290" t="s">
        <v>1982</v>
      </c>
      <c r="J88" s="290">
        <v>20</v>
      </c>
      <c r="K88" s="304"/>
    </row>
    <row r="89" s="1" customFormat="1" ht="15" customHeight="1">
      <c r="B89" s="315"/>
      <c r="C89" s="290" t="s">
        <v>2003</v>
      </c>
      <c r="D89" s="290"/>
      <c r="E89" s="290"/>
      <c r="F89" s="313" t="s">
        <v>1986</v>
      </c>
      <c r="G89" s="314"/>
      <c r="H89" s="290" t="s">
        <v>2004</v>
      </c>
      <c r="I89" s="290" t="s">
        <v>1982</v>
      </c>
      <c r="J89" s="290">
        <v>20</v>
      </c>
      <c r="K89" s="304"/>
    </row>
    <row r="90" s="1" customFormat="1" ht="15" customHeight="1">
      <c r="B90" s="315"/>
      <c r="C90" s="290" t="s">
        <v>2005</v>
      </c>
      <c r="D90" s="290"/>
      <c r="E90" s="290"/>
      <c r="F90" s="313" t="s">
        <v>1986</v>
      </c>
      <c r="G90" s="314"/>
      <c r="H90" s="290" t="s">
        <v>2006</v>
      </c>
      <c r="I90" s="290" t="s">
        <v>1982</v>
      </c>
      <c r="J90" s="290">
        <v>50</v>
      </c>
      <c r="K90" s="304"/>
    </row>
    <row r="91" s="1" customFormat="1" ht="15" customHeight="1">
      <c r="B91" s="315"/>
      <c r="C91" s="290" t="s">
        <v>2007</v>
      </c>
      <c r="D91" s="290"/>
      <c r="E91" s="290"/>
      <c r="F91" s="313" t="s">
        <v>1986</v>
      </c>
      <c r="G91" s="314"/>
      <c r="H91" s="290" t="s">
        <v>2007</v>
      </c>
      <c r="I91" s="290" t="s">
        <v>1982</v>
      </c>
      <c r="J91" s="290">
        <v>50</v>
      </c>
      <c r="K91" s="304"/>
    </row>
    <row r="92" s="1" customFormat="1" ht="15" customHeight="1">
      <c r="B92" s="315"/>
      <c r="C92" s="290" t="s">
        <v>2008</v>
      </c>
      <c r="D92" s="290"/>
      <c r="E92" s="290"/>
      <c r="F92" s="313" t="s">
        <v>1986</v>
      </c>
      <c r="G92" s="314"/>
      <c r="H92" s="290" t="s">
        <v>2009</v>
      </c>
      <c r="I92" s="290" t="s">
        <v>1982</v>
      </c>
      <c r="J92" s="290">
        <v>255</v>
      </c>
      <c r="K92" s="304"/>
    </row>
    <row r="93" s="1" customFormat="1" ht="15" customHeight="1">
      <c r="B93" s="315"/>
      <c r="C93" s="290" t="s">
        <v>2010</v>
      </c>
      <c r="D93" s="290"/>
      <c r="E93" s="290"/>
      <c r="F93" s="313" t="s">
        <v>1980</v>
      </c>
      <c r="G93" s="314"/>
      <c r="H93" s="290" t="s">
        <v>2011</v>
      </c>
      <c r="I93" s="290" t="s">
        <v>2012</v>
      </c>
      <c r="J93" s="290"/>
      <c r="K93" s="304"/>
    </row>
    <row r="94" s="1" customFormat="1" ht="15" customHeight="1">
      <c r="B94" s="315"/>
      <c r="C94" s="290" t="s">
        <v>2013</v>
      </c>
      <c r="D94" s="290"/>
      <c r="E94" s="290"/>
      <c r="F94" s="313" t="s">
        <v>1980</v>
      </c>
      <c r="G94" s="314"/>
      <c r="H94" s="290" t="s">
        <v>2014</v>
      </c>
      <c r="I94" s="290" t="s">
        <v>2015</v>
      </c>
      <c r="J94" s="290"/>
      <c r="K94" s="304"/>
    </row>
    <row r="95" s="1" customFormat="1" ht="15" customHeight="1">
      <c r="B95" s="315"/>
      <c r="C95" s="290" t="s">
        <v>2016</v>
      </c>
      <c r="D95" s="290"/>
      <c r="E95" s="290"/>
      <c r="F95" s="313" t="s">
        <v>1980</v>
      </c>
      <c r="G95" s="314"/>
      <c r="H95" s="290" t="s">
        <v>2016</v>
      </c>
      <c r="I95" s="290" t="s">
        <v>2015</v>
      </c>
      <c r="J95" s="290"/>
      <c r="K95" s="304"/>
    </row>
    <row r="96" s="1" customFormat="1" ht="15" customHeight="1">
      <c r="B96" s="315"/>
      <c r="C96" s="290" t="s">
        <v>37</v>
      </c>
      <c r="D96" s="290"/>
      <c r="E96" s="290"/>
      <c r="F96" s="313" t="s">
        <v>1980</v>
      </c>
      <c r="G96" s="314"/>
      <c r="H96" s="290" t="s">
        <v>2017</v>
      </c>
      <c r="I96" s="290" t="s">
        <v>2015</v>
      </c>
      <c r="J96" s="290"/>
      <c r="K96" s="304"/>
    </row>
    <row r="97" s="1" customFormat="1" ht="15" customHeight="1">
      <c r="B97" s="315"/>
      <c r="C97" s="290" t="s">
        <v>47</v>
      </c>
      <c r="D97" s="290"/>
      <c r="E97" s="290"/>
      <c r="F97" s="313" t="s">
        <v>1980</v>
      </c>
      <c r="G97" s="314"/>
      <c r="H97" s="290" t="s">
        <v>2018</v>
      </c>
      <c r="I97" s="290" t="s">
        <v>2015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2019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1974</v>
      </c>
      <c r="D103" s="305"/>
      <c r="E103" s="305"/>
      <c r="F103" s="305" t="s">
        <v>1975</v>
      </c>
      <c r="G103" s="306"/>
      <c r="H103" s="305" t="s">
        <v>53</v>
      </c>
      <c r="I103" s="305" t="s">
        <v>56</v>
      </c>
      <c r="J103" s="305" t="s">
        <v>1976</v>
      </c>
      <c r="K103" s="304"/>
    </row>
    <row r="104" s="1" customFormat="1" ht="17.25" customHeight="1">
      <c r="B104" s="302"/>
      <c r="C104" s="307" t="s">
        <v>1977</v>
      </c>
      <c r="D104" s="307"/>
      <c r="E104" s="307"/>
      <c r="F104" s="308" t="s">
        <v>1978</v>
      </c>
      <c r="G104" s="309"/>
      <c r="H104" s="307"/>
      <c r="I104" s="307"/>
      <c r="J104" s="307" t="s">
        <v>1979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52</v>
      </c>
      <c r="D106" s="312"/>
      <c r="E106" s="312"/>
      <c r="F106" s="313" t="s">
        <v>1980</v>
      </c>
      <c r="G106" s="290"/>
      <c r="H106" s="290" t="s">
        <v>2020</v>
      </c>
      <c r="I106" s="290" t="s">
        <v>1982</v>
      </c>
      <c r="J106" s="290">
        <v>20</v>
      </c>
      <c r="K106" s="304"/>
    </row>
    <row r="107" s="1" customFormat="1" ht="15" customHeight="1">
      <c r="B107" s="302"/>
      <c r="C107" s="290" t="s">
        <v>1983</v>
      </c>
      <c r="D107" s="290"/>
      <c r="E107" s="290"/>
      <c r="F107" s="313" t="s">
        <v>1980</v>
      </c>
      <c r="G107" s="290"/>
      <c r="H107" s="290" t="s">
        <v>2020</v>
      </c>
      <c r="I107" s="290" t="s">
        <v>1982</v>
      </c>
      <c r="J107" s="290">
        <v>120</v>
      </c>
      <c r="K107" s="304"/>
    </row>
    <row r="108" s="1" customFormat="1" ht="15" customHeight="1">
      <c r="B108" s="315"/>
      <c r="C108" s="290" t="s">
        <v>1985</v>
      </c>
      <c r="D108" s="290"/>
      <c r="E108" s="290"/>
      <c r="F108" s="313" t="s">
        <v>1986</v>
      </c>
      <c r="G108" s="290"/>
      <c r="H108" s="290" t="s">
        <v>2020</v>
      </c>
      <c r="I108" s="290" t="s">
        <v>1982</v>
      </c>
      <c r="J108" s="290">
        <v>50</v>
      </c>
      <c r="K108" s="304"/>
    </row>
    <row r="109" s="1" customFormat="1" ht="15" customHeight="1">
      <c r="B109" s="315"/>
      <c r="C109" s="290" t="s">
        <v>1988</v>
      </c>
      <c r="D109" s="290"/>
      <c r="E109" s="290"/>
      <c r="F109" s="313" t="s">
        <v>1980</v>
      </c>
      <c r="G109" s="290"/>
      <c r="H109" s="290" t="s">
        <v>2020</v>
      </c>
      <c r="I109" s="290" t="s">
        <v>1990</v>
      </c>
      <c r="J109" s="290"/>
      <c r="K109" s="304"/>
    </row>
    <row r="110" s="1" customFormat="1" ht="15" customHeight="1">
      <c r="B110" s="315"/>
      <c r="C110" s="290" t="s">
        <v>1999</v>
      </c>
      <c r="D110" s="290"/>
      <c r="E110" s="290"/>
      <c r="F110" s="313" t="s">
        <v>1986</v>
      </c>
      <c r="G110" s="290"/>
      <c r="H110" s="290" t="s">
        <v>2020</v>
      </c>
      <c r="I110" s="290" t="s">
        <v>1982</v>
      </c>
      <c r="J110" s="290">
        <v>50</v>
      </c>
      <c r="K110" s="304"/>
    </row>
    <row r="111" s="1" customFormat="1" ht="15" customHeight="1">
      <c r="B111" s="315"/>
      <c r="C111" s="290" t="s">
        <v>2007</v>
      </c>
      <c r="D111" s="290"/>
      <c r="E111" s="290"/>
      <c r="F111" s="313" t="s">
        <v>1986</v>
      </c>
      <c r="G111" s="290"/>
      <c r="H111" s="290" t="s">
        <v>2020</v>
      </c>
      <c r="I111" s="290" t="s">
        <v>1982</v>
      </c>
      <c r="J111" s="290">
        <v>50</v>
      </c>
      <c r="K111" s="304"/>
    </row>
    <row r="112" s="1" customFormat="1" ht="15" customHeight="1">
      <c r="B112" s="315"/>
      <c r="C112" s="290" t="s">
        <v>2005</v>
      </c>
      <c r="D112" s="290"/>
      <c r="E112" s="290"/>
      <c r="F112" s="313" t="s">
        <v>1986</v>
      </c>
      <c r="G112" s="290"/>
      <c r="H112" s="290" t="s">
        <v>2020</v>
      </c>
      <c r="I112" s="290" t="s">
        <v>1982</v>
      </c>
      <c r="J112" s="290">
        <v>50</v>
      </c>
      <c r="K112" s="304"/>
    </row>
    <row r="113" s="1" customFormat="1" ht="15" customHeight="1">
      <c r="B113" s="315"/>
      <c r="C113" s="290" t="s">
        <v>52</v>
      </c>
      <c r="D113" s="290"/>
      <c r="E113" s="290"/>
      <c r="F113" s="313" t="s">
        <v>1980</v>
      </c>
      <c r="G113" s="290"/>
      <c r="H113" s="290" t="s">
        <v>2021</v>
      </c>
      <c r="I113" s="290" t="s">
        <v>1982</v>
      </c>
      <c r="J113" s="290">
        <v>20</v>
      </c>
      <c r="K113" s="304"/>
    </row>
    <row r="114" s="1" customFormat="1" ht="15" customHeight="1">
      <c r="B114" s="315"/>
      <c r="C114" s="290" t="s">
        <v>2022</v>
      </c>
      <c r="D114" s="290"/>
      <c r="E114" s="290"/>
      <c r="F114" s="313" t="s">
        <v>1980</v>
      </c>
      <c r="G114" s="290"/>
      <c r="H114" s="290" t="s">
        <v>2023</v>
      </c>
      <c r="I114" s="290" t="s">
        <v>1982</v>
      </c>
      <c r="J114" s="290">
        <v>120</v>
      </c>
      <c r="K114" s="304"/>
    </row>
    <row r="115" s="1" customFormat="1" ht="15" customHeight="1">
      <c r="B115" s="315"/>
      <c r="C115" s="290" t="s">
        <v>37</v>
      </c>
      <c r="D115" s="290"/>
      <c r="E115" s="290"/>
      <c r="F115" s="313" t="s">
        <v>1980</v>
      </c>
      <c r="G115" s="290"/>
      <c r="H115" s="290" t="s">
        <v>2024</v>
      </c>
      <c r="I115" s="290" t="s">
        <v>2015</v>
      </c>
      <c r="J115" s="290"/>
      <c r="K115" s="304"/>
    </row>
    <row r="116" s="1" customFormat="1" ht="15" customHeight="1">
      <c r="B116" s="315"/>
      <c r="C116" s="290" t="s">
        <v>47</v>
      </c>
      <c r="D116" s="290"/>
      <c r="E116" s="290"/>
      <c r="F116" s="313" t="s">
        <v>1980</v>
      </c>
      <c r="G116" s="290"/>
      <c r="H116" s="290" t="s">
        <v>2025</v>
      </c>
      <c r="I116" s="290" t="s">
        <v>2015</v>
      </c>
      <c r="J116" s="290"/>
      <c r="K116" s="304"/>
    </row>
    <row r="117" s="1" customFormat="1" ht="15" customHeight="1">
      <c r="B117" s="315"/>
      <c r="C117" s="290" t="s">
        <v>56</v>
      </c>
      <c r="D117" s="290"/>
      <c r="E117" s="290"/>
      <c r="F117" s="313" t="s">
        <v>1980</v>
      </c>
      <c r="G117" s="290"/>
      <c r="H117" s="290" t="s">
        <v>2026</v>
      </c>
      <c r="I117" s="290" t="s">
        <v>2027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2028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1974</v>
      </c>
      <c r="D123" s="305"/>
      <c r="E123" s="305"/>
      <c r="F123" s="305" t="s">
        <v>1975</v>
      </c>
      <c r="G123" s="306"/>
      <c r="H123" s="305" t="s">
        <v>53</v>
      </c>
      <c r="I123" s="305" t="s">
        <v>56</v>
      </c>
      <c r="J123" s="305" t="s">
        <v>1976</v>
      </c>
      <c r="K123" s="334"/>
    </row>
    <row r="124" s="1" customFormat="1" ht="17.25" customHeight="1">
      <c r="B124" s="333"/>
      <c r="C124" s="307" t="s">
        <v>1977</v>
      </c>
      <c r="D124" s="307"/>
      <c r="E124" s="307"/>
      <c r="F124" s="308" t="s">
        <v>1978</v>
      </c>
      <c r="G124" s="309"/>
      <c r="H124" s="307"/>
      <c r="I124" s="307"/>
      <c r="J124" s="307" t="s">
        <v>1979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1983</v>
      </c>
      <c r="D126" s="312"/>
      <c r="E126" s="312"/>
      <c r="F126" s="313" t="s">
        <v>1980</v>
      </c>
      <c r="G126" s="290"/>
      <c r="H126" s="290" t="s">
        <v>2020</v>
      </c>
      <c r="I126" s="290" t="s">
        <v>1982</v>
      </c>
      <c r="J126" s="290">
        <v>120</v>
      </c>
      <c r="K126" s="338"/>
    </row>
    <row r="127" s="1" customFormat="1" ht="15" customHeight="1">
      <c r="B127" s="335"/>
      <c r="C127" s="290" t="s">
        <v>2029</v>
      </c>
      <c r="D127" s="290"/>
      <c r="E127" s="290"/>
      <c r="F127" s="313" t="s">
        <v>1980</v>
      </c>
      <c r="G127" s="290"/>
      <c r="H127" s="290" t="s">
        <v>2030</v>
      </c>
      <c r="I127" s="290" t="s">
        <v>1982</v>
      </c>
      <c r="J127" s="290" t="s">
        <v>2031</v>
      </c>
      <c r="K127" s="338"/>
    </row>
    <row r="128" s="1" customFormat="1" ht="15" customHeight="1">
      <c r="B128" s="335"/>
      <c r="C128" s="290" t="s">
        <v>1928</v>
      </c>
      <c r="D128" s="290"/>
      <c r="E128" s="290"/>
      <c r="F128" s="313" t="s">
        <v>1980</v>
      </c>
      <c r="G128" s="290"/>
      <c r="H128" s="290" t="s">
        <v>2032</v>
      </c>
      <c r="I128" s="290" t="s">
        <v>1982</v>
      </c>
      <c r="J128" s="290" t="s">
        <v>2031</v>
      </c>
      <c r="K128" s="338"/>
    </row>
    <row r="129" s="1" customFormat="1" ht="15" customHeight="1">
      <c r="B129" s="335"/>
      <c r="C129" s="290" t="s">
        <v>1991</v>
      </c>
      <c r="D129" s="290"/>
      <c r="E129" s="290"/>
      <c r="F129" s="313" t="s">
        <v>1986</v>
      </c>
      <c r="G129" s="290"/>
      <c r="H129" s="290" t="s">
        <v>1992</v>
      </c>
      <c r="I129" s="290" t="s">
        <v>1982</v>
      </c>
      <c r="J129" s="290">
        <v>15</v>
      </c>
      <c r="K129" s="338"/>
    </row>
    <row r="130" s="1" customFormat="1" ht="15" customHeight="1">
      <c r="B130" s="335"/>
      <c r="C130" s="316" t="s">
        <v>1993</v>
      </c>
      <c r="D130" s="316"/>
      <c r="E130" s="316"/>
      <c r="F130" s="317" t="s">
        <v>1986</v>
      </c>
      <c r="G130" s="316"/>
      <c r="H130" s="316" t="s">
        <v>1994</v>
      </c>
      <c r="I130" s="316" t="s">
        <v>1982</v>
      </c>
      <c r="J130" s="316">
        <v>15</v>
      </c>
      <c r="K130" s="338"/>
    </row>
    <row r="131" s="1" customFormat="1" ht="15" customHeight="1">
      <c r="B131" s="335"/>
      <c r="C131" s="316" t="s">
        <v>1995</v>
      </c>
      <c r="D131" s="316"/>
      <c r="E131" s="316"/>
      <c r="F131" s="317" t="s">
        <v>1986</v>
      </c>
      <c r="G131" s="316"/>
      <c r="H131" s="316" t="s">
        <v>1996</v>
      </c>
      <c r="I131" s="316" t="s">
        <v>1982</v>
      </c>
      <c r="J131" s="316">
        <v>20</v>
      </c>
      <c r="K131" s="338"/>
    </row>
    <row r="132" s="1" customFormat="1" ht="15" customHeight="1">
      <c r="B132" s="335"/>
      <c r="C132" s="316" t="s">
        <v>1997</v>
      </c>
      <c r="D132" s="316"/>
      <c r="E132" s="316"/>
      <c r="F132" s="317" t="s">
        <v>1986</v>
      </c>
      <c r="G132" s="316"/>
      <c r="H132" s="316" t="s">
        <v>1998</v>
      </c>
      <c r="I132" s="316" t="s">
        <v>1982</v>
      </c>
      <c r="J132" s="316">
        <v>20</v>
      </c>
      <c r="K132" s="338"/>
    </row>
    <row r="133" s="1" customFormat="1" ht="15" customHeight="1">
      <c r="B133" s="335"/>
      <c r="C133" s="290" t="s">
        <v>1985</v>
      </c>
      <c r="D133" s="290"/>
      <c r="E133" s="290"/>
      <c r="F133" s="313" t="s">
        <v>1986</v>
      </c>
      <c r="G133" s="290"/>
      <c r="H133" s="290" t="s">
        <v>2020</v>
      </c>
      <c r="I133" s="290" t="s">
        <v>1982</v>
      </c>
      <c r="J133" s="290">
        <v>50</v>
      </c>
      <c r="K133" s="338"/>
    </row>
    <row r="134" s="1" customFormat="1" ht="15" customHeight="1">
      <c r="B134" s="335"/>
      <c r="C134" s="290" t="s">
        <v>1999</v>
      </c>
      <c r="D134" s="290"/>
      <c r="E134" s="290"/>
      <c r="F134" s="313" t="s">
        <v>1986</v>
      </c>
      <c r="G134" s="290"/>
      <c r="H134" s="290" t="s">
        <v>2020</v>
      </c>
      <c r="I134" s="290" t="s">
        <v>1982</v>
      </c>
      <c r="J134" s="290">
        <v>50</v>
      </c>
      <c r="K134" s="338"/>
    </row>
    <row r="135" s="1" customFormat="1" ht="15" customHeight="1">
      <c r="B135" s="335"/>
      <c r="C135" s="290" t="s">
        <v>2005</v>
      </c>
      <c r="D135" s="290"/>
      <c r="E135" s="290"/>
      <c r="F135" s="313" t="s">
        <v>1986</v>
      </c>
      <c r="G135" s="290"/>
      <c r="H135" s="290" t="s">
        <v>2020</v>
      </c>
      <c r="I135" s="290" t="s">
        <v>1982</v>
      </c>
      <c r="J135" s="290">
        <v>50</v>
      </c>
      <c r="K135" s="338"/>
    </row>
    <row r="136" s="1" customFormat="1" ht="15" customHeight="1">
      <c r="B136" s="335"/>
      <c r="C136" s="290" t="s">
        <v>2007</v>
      </c>
      <c r="D136" s="290"/>
      <c r="E136" s="290"/>
      <c r="F136" s="313" t="s">
        <v>1986</v>
      </c>
      <c r="G136" s="290"/>
      <c r="H136" s="290" t="s">
        <v>2020</v>
      </c>
      <c r="I136" s="290" t="s">
        <v>1982</v>
      </c>
      <c r="J136" s="290">
        <v>50</v>
      </c>
      <c r="K136" s="338"/>
    </row>
    <row r="137" s="1" customFormat="1" ht="15" customHeight="1">
      <c r="B137" s="335"/>
      <c r="C137" s="290" t="s">
        <v>2008</v>
      </c>
      <c r="D137" s="290"/>
      <c r="E137" s="290"/>
      <c r="F137" s="313" t="s">
        <v>1986</v>
      </c>
      <c r="G137" s="290"/>
      <c r="H137" s="290" t="s">
        <v>2033</v>
      </c>
      <c r="I137" s="290" t="s">
        <v>1982</v>
      </c>
      <c r="J137" s="290">
        <v>255</v>
      </c>
      <c r="K137" s="338"/>
    </row>
    <row r="138" s="1" customFormat="1" ht="15" customHeight="1">
      <c r="B138" s="335"/>
      <c r="C138" s="290" t="s">
        <v>2010</v>
      </c>
      <c r="D138" s="290"/>
      <c r="E138" s="290"/>
      <c r="F138" s="313" t="s">
        <v>1980</v>
      </c>
      <c r="G138" s="290"/>
      <c r="H138" s="290" t="s">
        <v>2034</v>
      </c>
      <c r="I138" s="290" t="s">
        <v>2012</v>
      </c>
      <c r="J138" s="290"/>
      <c r="K138" s="338"/>
    </row>
    <row r="139" s="1" customFormat="1" ht="15" customHeight="1">
      <c r="B139" s="335"/>
      <c r="C139" s="290" t="s">
        <v>2013</v>
      </c>
      <c r="D139" s="290"/>
      <c r="E139" s="290"/>
      <c r="F139" s="313" t="s">
        <v>1980</v>
      </c>
      <c r="G139" s="290"/>
      <c r="H139" s="290" t="s">
        <v>2035</v>
      </c>
      <c r="I139" s="290" t="s">
        <v>2015</v>
      </c>
      <c r="J139" s="290"/>
      <c r="K139" s="338"/>
    </row>
    <row r="140" s="1" customFormat="1" ht="15" customHeight="1">
      <c r="B140" s="335"/>
      <c r="C140" s="290" t="s">
        <v>2016</v>
      </c>
      <c r="D140" s="290"/>
      <c r="E140" s="290"/>
      <c r="F140" s="313" t="s">
        <v>1980</v>
      </c>
      <c r="G140" s="290"/>
      <c r="H140" s="290" t="s">
        <v>2016</v>
      </c>
      <c r="I140" s="290" t="s">
        <v>2015</v>
      </c>
      <c r="J140" s="290"/>
      <c r="K140" s="338"/>
    </row>
    <row r="141" s="1" customFormat="1" ht="15" customHeight="1">
      <c r="B141" s="335"/>
      <c r="C141" s="290" t="s">
        <v>37</v>
      </c>
      <c r="D141" s="290"/>
      <c r="E141" s="290"/>
      <c r="F141" s="313" t="s">
        <v>1980</v>
      </c>
      <c r="G141" s="290"/>
      <c r="H141" s="290" t="s">
        <v>2036</v>
      </c>
      <c r="I141" s="290" t="s">
        <v>2015</v>
      </c>
      <c r="J141" s="290"/>
      <c r="K141" s="338"/>
    </row>
    <row r="142" s="1" customFormat="1" ht="15" customHeight="1">
      <c r="B142" s="335"/>
      <c r="C142" s="290" t="s">
        <v>2037</v>
      </c>
      <c r="D142" s="290"/>
      <c r="E142" s="290"/>
      <c r="F142" s="313" t="s">
        <v>1980</v>
      </c>
      <c r="G142" s="290"/>
      <c r="H142" s="290" t="s">
        <v>2038</v>
      </c>
      <c r="I142" s="290" t="s">
        <v>2015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2039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1974</v>
      </c>
      <c r="D148" s="305"/>
      <c r="E148" s="305"/>
      <c r="F148" s="305" t="s">
        <v>1975</v>
      </c>
      <c r="G148" s="306"/>
      <c r="H148" s="305" t="s">
        <v>53</v>
      </c>
      <c r="I148" s="305" t="s">
        <v>56</v>
      </c>
      <c r="J148" s="305" t="s">
        <v>1976</v>
      </c>
      <c r="K148" s="304"/>
    </row>
    <row r="149" s="1" customFormat="1" ht="17.25" customHeight="1">
      <c r="B149" s="302"/>
      <c r="C149" s="307" t="s">
        <v>1977</v>
      </c>
      <c r="D149" s="307"/>
      <c r="E149" s="307"/>
      <c r="F149" s="308" t="s">
        <v>1978</v>
      </c>
      <c r="G149" s="309"/>
      <c r="H149" s="307"/>
      <c r="I149" s="307"/>
      <c r="J149" s="307" t="s">
        <v>1979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1983</v>
      </c>
      <c r="D151" s="290"/>
      <c r="E151" s="290"/>
      <c r="F151" s="343" t="s">
        <v>1980</v>
      </c>
      <c r="G151" s="290"/>
      <c r="H151" s="342" t="s">
        <v>2020</v>
      </c>
      <c r="I151" s="342" t="s">
        <v>1982</v>
      </c>
      <c r="J151" s="342">
        <v>120</v>
      </c>
      <c r="K151" s="338"/>
    </row>
    <row r="152" s="1" customFormat="1" ht="15" customHeight="1">
      <c r="B152" s="315"/>
      <c r="C152" s="342" t="s">
        <v>2029</v>
      </c>
      <c r="D152" s="290"/>
      <c r="E152" s="290"/>
      <c r="F152" s="343" t="s">
        <v>1980</v>
      </c>
      <c r="G152" s="290"/>
      <c r="H152" s="342" t="s">
        <v>2040</v>
      </c>
      <c r="I152" s="342" t="s">
        <v>1982</v>
      </c>
      <c r="J152" s="342" t="s">
        <v>2031</v>
      </c>
      <c r="K152" s="338"/>
    </row>
    <row r="153" s="1" customFormat="1" ht="15" customHeight="1">
      <c r="B153" s="315"/>
      <c r="C153" s="342" t="s">
        <v>1928</v>
      </c>
      <c r="D153" s="290"/>
      <c r="E153" s="290"/>
      <c r="F153" s="343" t="s">
        <v>1980</v>
      </c>
      <c r="G153" s="290"/>
      <c r="H153" s="342" t="s">
        <v>2041</v>
      </c>
      <c r="I153" s="342" t="s">
        <v>1982</v>
      </c>
      <c r="J153" s="342" t="s">
        <v>2031</v>
      </c>
      <c r="K153" s="338"/>
    </row>
    <row r="154" s="1" customFormat="1" ht="15" customHeight="1">
      <c r="B154" s="315"/>
      <c r="C154" s="342" t="s">
        <v>1985</v>
      </c>
      <c r="D154" s="290"/>
      <c r="E154" s="290"/>
      <c r="F154" s="343" t="s">
        <v>1986</v>
      </c>
      <c r="G154" s="290"/>
      <c r="H154" s="342" t="s">
        <v>2020</v>
      </c>
      <c r="I154" s="342" t="s">
        <v>1982</v>
      </c>
      <c r="J154" s="342">
        <v>50</v>
      </c>
      <c r="K154" s="338"/>
    </row>
    <row r="155" s="1" customFormat="1" ht="15" customHeight="1">
      <c r="B155" s="315"/>
      <c r="C155" s="342" t="s">
        <v>1988</v>
      </c>
      <c r="D155" s="290"/>
      <c r="E155" s="290"/>
      <c r="F155" s="343" t="s">
        <v>1980</v>
      </c>
      <c r="G155" s="290"/>
      <c r="H155" s="342" t="s">
        <v>2020</v>
      </c>
      <c r="I155" s="342" t="s">
        <v>1990</v>
      </c>
      <c r="J155" s="342"/>
      <c r="K155" s="338"/>
    </row>
    <row r="156" s="1" customFormat="1" ht="15" customHeight="1">
      <c r="B156" s="315"/>
      <c r="C156" s="342" t="s">
        <v>1999</v>
      </c>
      <c r="D156" s="290"/>
      <c r="E156" s="290"/>
      <c r="F156" s="343" t="s">
        <v>1986</v>
      </c>
      <c r="G156" s="290"/>
      <c r="H156" s="342" t="s">
        <v>2020</v>
      </c>
      <c r="I156" s="342" t="s">
        <v>1982</v>
      </c>
      <c r="J156" s="342">
        <v>50</v>
      </c>
      <c r="K156" s="338"/>
    </row>
    <row r="157" s="1" customFormat="1" ht="15" customHeight="1">
      <c r="B157" s="315"/>
      <c r="C157" s="342" t="s">
        <v>2007</v>
      </c>
      <c r="D157" s="290"/>
      <c r="E157" s="290"/>
      <c r="F157" s="343" t="s">
        <v>1986</v>
      </c>
      <c r="G157" s="290"/>
      <c r="H157" s="342" t="s">
        <v>2020</v>
      </c>
      <c r="I157" s="342" t="s">
        <v>1982</v>
      </c>
      <c r="J157" s="342">
        <v>50</v>
      </c>
      <c r="K157" s="338"/>
    </row>
    <row r="158" s="1" customFormat="1" ht="15" customHeight="1">
      <c r="B158" s="315"/>
      <c r="C158" s="342" t="s">
        <v>2005</v>
      </c>
      <c r="D158" s="290"/>
      <c r="E158" s="290"/>
      <c r="F158" s="343" t="s">
        <v>1986</v>
      </c>
      <c r="G158" s="290"/>
      <c r="H158" s="342" t="s">
        <v>2020</v>
      </c>
      <c r="I158" s="342" t="s">
        <v>1982</v>
      </c>
      <c r="J158" s="342">
        <v>50</v>
      </c>
      <c r="K158" s="338"/>
    </row>
    <row r="159" s="1" customFormat="1" ht="15" customHeight="1">
      <c r="B159" s="315"/>
      <c r="C159" s="342" t="s">
        <v>98</v>
      </c>
      <c r="D159" s="290"/>
      <c r="E159" s="290"/>
      <c r="F159" s="343" t="s">
        <v>1980</v>
      </c>
      <c r="G159" s="290"/>
      <c r="H159" s="342" t="s">
        <v>2042</v>
      </c>
      <c r="I159" s="342" t="s">
        <v>1982</v>
      </c>
      <c r="J159" s="342" t="s">
        <v>2043</v>
      </c>
      <c r="K159" s="338"/>
    </row>
    <row r="160" s="1" customFormat="1" ht="15" customHeight="1">
      <c r="B160" s="315"/>
      <c r="C160" s="342" t="s">
        <v>2044</v>
      </c>
      <c r="D160" s="290"/>
      <c r="E160" s="290"/>
      <c r="F160" s="343" t="s">
        <v>1980</v>
      </c>
      <c r="G160" s="290"/>
      <c r="H160" s="342" t="s">
        <v>2045</v>
      </c>
      <c r="I160" s="342" t="s">
        <v>2015</v>
      </c>
      <c r="J160" s="342"/>
      <c r="K160" s="338"/>
    </row>
    <row r="161" s="1" customFormat="1" ht="15" customHeight="1">
      <c r="B161" s="344"/>
      <c r="C161" s="345"/>
      <c r="D161" s="345"/>
      <c r="E161" s="345"/>
      <c r="F161" s="345"/>
      <c r="G161" s="345"/>
      <c r="H161" s="345"/>
      <c r="I161" s="345"/>
      <c r="J161" s="345"/>
      <c r="K161" s="346"/>
    </row>
    <row r="162" s="1" customFormat="1" ht="18.75" customHeight="1">
      <c r="B162" s="326"/>
      <c r="C162" s="336"/>
      <c r="D162" s="336"/>
      <c r="E162" s="336"/>
      <c r="F162" s="347"/>
      <c r="G162" s="336"/>
      <c r="H162" s="336"/>
      <c r="I162" s="336"/>
      <c r="J162" s="336"/>
      <c r="K162" s="326"/>
    </row>
    <row r="163" s="1" customFormat="1" ht="18.75" customHeight="1">
      <c r="B163" s="326"/>
      <c r="C163" s="336"/>
      <c r="D163" s="336"/>
      <c r="E163" s="336"/>
      <c r="F163" s="347"/>
      <c r="G163" s="336"/>
      <c r="H163" s="336"/>
      <c r="I163" s="336"/>
      <c r="J163" s="336"/>
      <c r="K163" s="326"/>
    </row>
    <row r="164" s="1" customFormat="1" ht="18.75" customHeight="1">
      <c r="B164" s="326"/>
      <c r="C164" s="336"/>
      <c r="D164" s="336"/>
      <c r="E164" s="336"/>
      <c r="F164" s="347"/>
      <c r="G164" s="336"/>
      <c r="H164" s="336"/>
      <c r="I164" s="336"/>
      <c r="J164" s="336"/>
      <c r="K164" s="326"/>
    </row>
    <row r="165" s="1" customFormat="1" ht="18.75" customHeight="1">
      <c r="B165" s="326"/>
      <c r="C165" s="336"/>
      <c r="D165" s="336"/>
      <c r="E165" s="336"/>
      <c r="F165" s="347"/>
      <c r="G165" s="336"/>
      <c r="H165" s="336"/>
      <c r="I165" s="336"/>
      <c r="J165" s="336"/>
      <c r="K165" s="326"/>
    </row>
    <row r="166" s="1" customFormat="1" ht="18.75" customHeight="1">
      <c r="B166" s="326"/>
      <c r="C166" s="336"/>
      <c r="D166" s="336"/>
      <c r="E166" s="336"/>
      <c r="F166" s="347"/>
      <c r="G166" s="336"/>
      <c r="H166" s="336"/>
      <c r="I166" s="336"/>
      <c r="J166" s="336"/>
      <c r="K166" s="326"/>
    </row>
    <row r="167" s="1" customFormat="1" ht="18.75" customHeight="1">
      <c r="B167" s="326"/>
      <c r="C167" s="336"/>
      <c r="D167" s="336"/>
      <c r="E167" s="336"/>
      <c r="F167" s="347"/>
      <c r="G167" s="336"/>
      <c r="H167" s="336"/>
      <c r="I167" s="336"/>
      <c r="J167" s="336"/>
      <c r="K167" s="326"/>
    </row>
    <row r="168" s="1" customFormat="1" ht="18.75" customHeight="1">
      <c r="B168" s="326"/>
      <c r="C168" s="336"/>
      <c r="D168" s="336"/>
      <c r="E168" s="336"/>
      <c r="F168" s="347"/>
      <c r="G168" s="336"/>
      <c r="H168" s="336"/>
      <c r="I168" s="336"/>
      <c r="J168" s="336"/>
      <c r="K168" s="326"/>
    </row>
    <row r="169" s="1" customFormat="1" ht="18.75" customHeight="1">
      <c r="B169" s="298"/>
      <c r="C169" s="298"/>
      <c r="D169" s="298"/>
      <c r="E169" s="298"/>
      <c r="F169" s="298"/>
      <c r="G169" s="298"/>
      <c r="H169" s="298"/>
      <c r="I169" s="298"/>
      <c r="J169" s="298"/>
      <c r="K169" s="298"/>
    </row>
    <row r="170" s="1" customFormat="1" ht="7.5" customHeight="1">
      <c r="B170" s="277"/>
      <c r="C170" s="278"/>
      <c r="D170" s="278"/>
      <c r="E170" s="278"/>
      <c r="F170" s="278"/>
      <c r="G170" s="278"/>
      <c r="H170" s="278"/>
      <c r="I170" s="278"/>
      <c r="J170" s="278"/>
      <c r="K170" s="279"/>
    </row>
    <row r="171" s="1" customFormat="1" ht="45" customHeight="1">
      <c r="B171" s="280"/>
      <c r="C171" s="281" t="s">
        <v>2046</v>
      </c>
      <c r="D171" s="281"/>
      <c r="E171" s="281"/>
      <c r="F171" s="281"/>
      <c r="G171" s="281"/>
      <c r="H171" s="281"/>
      <c r="I171" s="281"/>
      <c r="J171" s="281"/>
      <c r="K171" s="282"/>
    </row>
    <row r="172" s="1" customFormat="1" ht="17.25" customHeight="1">
      <c r="B172" s="280"/>
      <c r="C172" s="305" t="s">
        <v>1974</v>
      </c>
      <c r="D172" s="305"/>
      <c r="E172" s="305"/>
      <c r="F172" s="305" t="s">
        <v>1975</v>
      </c>
      <c r="G172" s="348"/>
      <c r="H172" s="349" t="s">
        <v>53</v>
      </c>
      <c r="I172" s="349" t="s">
        <v>56</v>
      </c>
      <c r="J172" s="305" t="s">
        <v>1976</v>
      </c>
      <c r="K172" s="282"/>
    </row>
    <row r="173" s="1" customFormat="1" ht="17.25" customHeight="1">
      <c r="B173" s="283"/>
      <c r="C173" s="307" t="s">
        <v>1977</v>
      </c>
      <c r="D173" s="307"/>
      <c r="E173" s="307"/>
      <c r="F173" s="308" t="s">
        <v>1978</v>
      </c>
      <c r="G173" s="350"/>
      <c r="H173" s="351"/>
      <c r="I173" s="351"/>
      <c r="J173" s="307" t="s">
        <v>1979</v>
      </c>
      <c r="K173" s="285"/>
    </row>
    <row r="174" s="1" customFormat="1" ht="5.25" customHeight="1">
      <c r="B174" s="315"/>
      <c r="C174" s="310"/>
      <c r="D174" s="310"/>
      <c r="E174" s="310"/>
      <c r="F174" s="310"/>
      <c r="G174" s="311"/>
      <c r="H174" s="310"/>
      <c r="I174" s="310"/>
      <c r="J174" s="310"/>
      <c r="K174" s="338"/>
    </row>
    <row r="175" s="1" customFormat="1" ht="15" customHeight="1">
      <c r="B175" s="315"/>
      <c r="C175" s="290" t="s">
        <v>1983</v>
      </c>
      <c r="D175" s="290"/>
      <c r="E175" s="290"/>
      <c r="F175" s="313" t="s">
        <v>1980</v>
      </c>
      <c r="G175" s="290"/>
      <c r="H175" s="290" t="s">
        <v>2020</v>
      </c>
      <c r="I175" s="290" t="s">
        <v>1982</v>
      </c>
      <c r="J175" s="290">
        <v>120</v>
      </c>
      <c r="K175" s="338"/>
    </row>
    <row r="176" s="1" customFormat="1" ht="15" customHeight="1">
      <c r="B176" s="315"/>
      <c r="C176" s="290" t="s">
        <v>2029</v>
      </c>
      <c r="D176" s="290"/>
      <c r="E176" s="290"/>
      <c r="F176" s="313" t="s">
        <v>1980</v>
      </c>
      <c r="G176" s="290"/>
      <c r="H176" s="290" t="s">
        <v>2030</v>
      </c>
      <c r="I176" s="290" t="s">
        <v>1982</v>
      </c>
      <c r="J176" s="290" t="s">
        <v>2031</v>
      </c>
      <c r="K176" s="338"/>
    </row>
    <row r="177" s="1" customFormat="1" ht="15" customHeight="1">
      <c r="B177" s="315"/>
      <c r="C177" s="290" t="s">
        <v>1928</v>
      </c>
      <c r="D177" s="290"/>
      <c r="E177" s="290"/>
      <c r="F177" s="313" t="s">
        <v>1980</v>
      </c>
      <c r="G177" s="290"/>
      <c r="H177" s="290" t="s">
        <v>2047</v>
      </c>
      <c r="I177" s="290" t="s">
        <v>1982</v>
      </c>
      <c r="J177" s="290" t="s">
        <v>2031</v>
      </c>
      <c r="K177" s="338"/>
    </row>
    <row r="178" s="1" customFormat="1" ht="15" customHeight="1">
      <c r="B178" s="315"/>
      <c r="C178" s="290" t="s">
        <v>1985</v>
      </c>
      <c r="D178" s="290"/>
      <c r="E178" s="290"/>
      <c r="F178" s="313" t="s">
        <v>1986</v>
      </c>
      <c r="G178" s="290"/>
      <c r="H178" s="290" t="s">
        <v>2047</v>
      </c>
      <c r="I178" s="290" t="s">
        <v>1982</v>
      </c>
      <c r="J178" s="290">
        <v>50</v>
      </c>
      <c r="K178" s="338"/>
    </row>
    <row r="179" s="1" customFormat="1" ht="15" customHeight="1">
      <c r="B179" s="315"/>
      <c r="C179" s="290" t="s">
        <v>1988</v>
      </c>
      <c r="D179" s="290"/>
      <c r="E179" s="290"/>
      <c r="F179" s="313" t="s">
        <v>1980</v>
      </c>
      <c r="G179" s="290"/>
      <c r="H179" s="290" t="s">
        <v>2047</v>
      </c>
      <c r="I179" s="290" t="s">
        <v>1990</v>
      </c>
      <c r="J179" s="290"/>
      <c r="K179" s="338"/>
    </row>
    <row r="180" s="1" customFormat="1" ht="15" customHeight="1">
      <c r="B180" s="315"/>
      <c r="C180" s="290" t="s">
        <v>1999</v>
      </c>
      <c r="D180" s="290"/>
      <c r="E180" s="290"/>
      <c r="F180" s="313" t="s">
        <v>1986</v>
      </c>
      <c r="G180" s="290"/>
      <c r="H180" s="290" t="s">
        <v>2047</v>
      </c>
      <c r="I180" s="290" t="s">
        <v>1982</v>
      </c>
      <c r="J180" s="290">
        <v>50</v>
      </c>
      <c r="K180" s="338"/>
    </row>
    <row r="181" s="1" customFormat="1" ht="15" customHeight="1">
      <c r="B181" s="315"/>
      <c r="C181" s="290" t="s">
        <v>2007</v>
      </c>
      <c r="D181" s="290"/>
      <c r="E181" s="290"/>
      <c r="F181" s="313" t="s">
        <v>1986</v>
      </c>
      <c r="G181" s="290"/>
      <c r="H181" s="290" t="s">
        <v>2047</v>
      </c>
      <c r="I181" s="290" t="s">
        <v>1982</v>
      </c>
      <c r="J181" s="290">
        <v>50</v>
      </c>
      <c r="K181" s="338"/>
    </row>
    <row r="182" s="1" customFormat="1" ht="15" customHeight="1">
      <c r="B182" s="315"/>
      <c r="C182" s="290" t="s">
        <v>2005</v>
      </c>
      <c r="D182" s="290"/>
      <c r="E182" s="290"/>
      <c r="F182" s="313" t="s">
        <v>1986</v>
      </c>
      <c r="G182" s="290"/>
      <c r="H182" s="290" t="s">
        <v>2047</v>
      </c>
      <c r="I182" s="290" t="s">
        <v>1982</v>
      </c>
      <c r="J182" s="290">
        <v>50</v>
      </c>
      <c r="K182" s="338"/>
    </row>
    <row r="183" s="1" customFormat="1" ht="15" customHeight="1">
      <c r="B183" s="315"/>
      <c r="C183" s="290" t="s">
        <v>108</v>
      </c>
      <c r="D183" s="290"/>
      <c r="E183" s="290"/>
      <c r="F183" s="313" t="s">
        <v>1980</v>
      </c>
      <c r="G183" s="290"/>
      <c r="H183" s="290" t="s">
        <v>2048</v>
      </c>
      <c r="I183" s="290" t="s">
        <v>2049</v>
      </c>
      <c r="J183" s="290"/>
      <c r="K183" s="338"/>
    </row>
    <row r="184" s="1" customFormat="1" ht="15" customHeight="1">
      <c r="B184" s="315"/>
      <c r="C184" s="290" t="s">
        <v>56</v>
      </c>
      <c r="D184" s="290"/>
      <c r="E184" s="290"/>
      <c r="F184" s="313" t="s">
        <v>1980</v>
      </c>
      <c r="G184" s="290"/>
      <c r="H184" s="290" t="s">
        <v>2050</v>
      </c>
      <c r="I184" s="290" t="s">
        <v>2051</v>
      </c>
      <c r="J184" s="290">
        <v>1</v>
      </c>
      <c r="K184" s="338"/>
    </row>
    <row r="185" s="1" customFormat="1" ht="15" customHeight="1">
      <c r="B185" s="315"/>
      <c r="C185" s="290" t="s">
        <v>52</v>
      </c>
      <c r="D185" s="290"/>
      <c r="E185" s="290"/>
      <c r="F185" s="313" t="s">
        <v>1980</v>
      </c>
      <c r="G185" s="290"/>
      <c r="H185" s="290" t="s">
        <v>2052</v>
      </c>
      <c r="I185" s="290" t="s">
        <v>1982</v>
      </c>
      <c r="J185" s="290">
        <v>20</v>
      </c>
      <c r="K185" s="338"/>
    </row>
    <row r="186" s="1" customFormat="1" ht="15" customHeight="1">
      <c r="B186" s="315"/>
      <c r="C186" s="290" t="s">
        <v>53</v>
      </c>
      <c r="D186" s="290"/>
      <c r="E186" s="290"/>
      <c r="F186" s="313" t="s">
        <v>1980</v>
      </c>
      <c r="G186" s="290"/>
      <c r="H186" s="290" t="s">
        <v>2053</v>
      </c>
      <c r="I186" s="290" t="s">
        <v>1982</v>
      </c>
      <c r="J186" s="290">
        <v>255</v>
      </c>
      <c r="K186" s="338"/>
    </row>
    <row r="187" s="1" customFormat="1" ht="15" customHeight="1">
      <c r="B187" s="315"/>
      <c r="C187" s="290" t="s">
        <v>109</v>
      </c>
      <c r="D187" s="290"/>
      <c r="E187" s="290"/>
      <c r="F187" s="313" t="s">
        <v>1980</v>
      </c>
      <c r="G187" s="290"/>
      <c r="H187" s="290" t="s">
        <v>1944</v>
      </c>
      <c r="I187" s="290" t="s">
        <v>1982</v>
      </c>
      <c r="J187" s="290">
        <v>10</v>
      </c>
      <c r="K187" s="338"/>
    </row>
    <row r="188" s="1" customFormat="1" ht="15" customHeight="1">
      <c r="B188" s="315"/>
      <c r="C188" s="290" t="s">
        <v>110</v>
      </c>
      <c r="D188" s="290"/>
      <c r="E188" s="290"/>
      <c r="F188" s="313" t="s">
        <v>1980</v>
      </c>
      <c r="G188" s="290"/>
      <c r="H188" s="290" t="s">
        <v>2054</v>
      </c>
      <c r="I188" s="290" t="s">
        <v>2015</v>
      </c>
      <c r="J188" s="290"/>
      <c r="K188" s="338"/>
    </row>
    <row r="189" s="1" customFormat="1" ht="15" customHeight="1">
      <c r="B189" s="315"/>
      <c r="C189" s="290" t="s">
        <v>2055</v>
      </c>
      <c r="D189" s="290"/>
      <c r="E189" s="290"/>
      <c r="F189" s="313" t="s">
        <v>1980</v>
      </c>
      <c r="G189" s="290"/>
      <c r="H189" s="290" t="s">
        <v>2056</v>
      </c>
      <c r="I189" s="290" t="s">
        <v>2015</v>
      </c>
      <c r="J189" s="290"/>
      <c r="K189" s="338"/>
    </row>
    <row r="190" s="1" customFormat="1" ht="15" customHeight="1">
      <c r="B190" s="315"/>
      <c r="C190" s="290" t="s">
        <v>2044</v>
      </c>
      <c r="D190" s="290"/>
      <c r="E190" s="290"/>
      <c r="F190" s="313" t="s">
        <v>1980</v>
      </c>
      <c r="G190" s="290"/>
      <c r="H190" s="290" t="s">
        <v>2057</v>
      </c>
      <c r="I190" s="290" t="s">
        <v>2015</v>
      </c>
      <c r="J190" s="290"/>
      <c r="K190" s="338"/>
    </row>
    <row r="191" s="1" customFormat="1" ht="15" customHeight="1">
      <c r="B191" s="315"/>
      <c r="C191" s="290" t="s">
        <v>112</v>
      </c>
      <c r="D191" s="290"/>
      <c r="E191" s="290"/>
      <c r="F191" s="313" t="s">
        <v>1986</v>
      </c>
      <c r="G191" s="290"/>
      <c r="H191" s="290" t="s">
        <v>2058</v>
      </c>
      <c r="I191" s="290" t="s">
        <v>1982</v>
      </c>
      <c r="J191" s="290">
        <v>50</v>
      </c>
      <c r="K191" s="338"/>
    </row>
    <row r="192" s="1" customFormat="1" ht="15" customHeight="1">
      <c r="B192" s="315"/>
      <c r="C192" s="290" t="s">
        <v>2059</v>
      </c>
      <c r="D192" s="290"/>
      <c r="E192" s="290"/>
      <c r="F192" s="313" t="s">
        <v>1986</v>
      </c>
      <c r="G192" s="290"/>
      <c r="H192" s="290" t="s">
        <v>2060</v>
      </c>
      <c r="I192" s="290" t="s">
        <v>2061</v>
      </c>
      <c r="J192" s="290"/>
      <c r="K192" s="338"/>
    </row>
    <row r="193" s="1" customFormat="1" ht="15" customHeight="1">
      <c r="B193" s="315"/>
      <c r="C193" s="290" t="s">
        <v>2062</v>
      </c>
      <c r="D193" s="290"/>
      <c r="E193" s="290"/>
      <c r="F193" s="313" t="s">
        <v>1986</v>
      </c>
      <c r="G193" s="290"/>
      <c r="H193" s="290" t="s">
        <v>2063</v>
      </c>
      <c r="I193" s="290" t="s">
        <v>2061</v>
      </c>
      <c r="J193" s="290"/>
      <c r="K193" s="338"/>
    </row>
    <row r="194" s="1" customFormat="1" ht="15" customHeight="1">
      <c r="B194" s="315"/>
      <c r="C194" s="290" t="s">
        <v>2064</v>
      </c>
      <c r="D194" s="290"/>
      <c r="E194" s="290"/>
      <c r="F194" s="313" t="s">
        <v>1986</v>
      </c>
      <c r="G194" s="290"/>
      <c r="H194" s="290" t="s">
        <v>2065</v>
      </c>
      <c r="I194" s="290" t="s">
        <v>2061</v>
      </c>
      <c r="J194" s="290"/>
      <c r="K194" s="338"/>
    </row>
    <row r="195" s="1" customFormat="1" ht="15" customHeight="1">
      <c r="B195" s="315"/>
      <c r="C195" s="352" t="s">
        <v>2066</v>
      </c>
      <c r="D195" s="290"/>
      <c r="E195" s="290"/>
      <c r="F195" s="313" t="s">
        <v>1986</v>
      </c>
      <c r="G195" s="290"/>
      <c r="H195" s="290" t="s">
        <v>2067</v>
      </c>
      <c r="I195" s="290" t="s">
        <v>2068</v>
      </c>
      <c r="J195" s="353" t="s">
        <v>2069</v>
      </c>
      <c r="K195" s="338"/>
    </row>
    <row r="196" s="1" customFormat="1" ht="15" customHeight="1">
      <c r="B196" s="315"/>
      <c r="C196" s="352" t="s">
        <v>41</v>
      </c>
      <c r="D196" s="290"/>
      <c r="E196" s="290"/>
      <c r="F196" s="313" t="s">
        <v>1980</v>
      </c>
      <c r="G196" s="290"/>
      <c r="H196" s="287" t="s">
        <v>2070</v>
      </c>
      <c r="I196" s="290" t="s">
        <v>2071</v>
      </c>
      <c r="J196" s="290"/>
      <c r="K196" s="338"/>
    </row>
    <row r="197" s="1" customFormat="1" ht="15" customHeight="1">
      <c r="B197" s="315"/>
      <c r="C197" s="352" t="s">
        <v>2072</v>
      </c>
      <c r="D197" s="290"/>
      <c r="E197" s="290"/>
      <c r="F197" s="313" t="s">
        <v>1980</v>
      </c>
      <c r="G197" s="290"/>
      <c r="H197" s="290" t="s">
        <v>2073</v>
      </c>
      <c r="I197" s="290" t="s">
        <v>2015</v>
      </c>
      <c r="J197" s="290"/>
      <c r="K197" s="338"/>
    </row>
    <row r="198" s="1" customFormat="1" ht="15" customHeight="1">
      <c r="B198" s="315"/>
      <c r="C198" s="352" t="s">
        <v>2074</v>
      </c>
      <c r="D198" s="290"/>
      <c r="E198" s="290"/>
      <c r="F198" s="313" t="s">
        <v>1980</v>
      </c>
      <c r="G198" s="290"/>
      <c r="H198" s="290" t="s">
        <v>2075</v>
      </c>
      <c r="I198" s="290" t="s">
        <v>2015</v>
      </c>
      <c r="J198" s="290"/>
      <c r="K198" s="338"/>
    </row>
    <row r="199" s="1" customFormat="1" ht="15" customHeight="1">
      <c r="B199" s="315"/>
      <c r="C199" s="352" t="s">
        <v>2076</v>
      </c>
      <c r="D199" s="290"/>
      <c r="E199" s="290"/>
      <c r="F199" s="313" t="s">
        <v>1986</v>
      </c>
      <c r="G199" s="290"/>
      <c r="H199" s="290" t="s">
        <v>2077</v>
      </c>
      <c r="I199" s="290" t="s">
        <v>2015</v>
      </c>
      <c r="J199" s="290"/>
      <c r="K199" s="338"/>
    </row>
    <row r="200" s="1" customFormat="1" ht="15" customHeight="1">
      <c r="B200" s="344"/>
      <c r="C200" s="354"/>
      <c r="D200" s="345"/>
      <c r="E200" s="345"/>
      <c r="F200" s="345"/>
      <c r="G200" s="345"/>
      <c r="H200" s="345"/>
      <c r="I200" s="345"/>
      <c r="J200" s="345"/>
      <c r="K200" s="346"/>
    </row>
    <row r="201" s="1" customFormat="1" ht="18.75" customHeight="1">
      <c r="B201" s="326"/>
      <c r="C201" s="336"/>
      <c r="D201" s="336"/>
      <c r="E201" s="336"/>
      <c r="F201" s="347"/>
      <c r="G201" s="336"/>
      <c r="H201" s="336"/>
      <c r="I201" s="336"/>
      <c r="J201" s="336"/>
      <c r="K201" s="326"/>
    </row>
    <row r="202" s="1" customFormat="1" ht="18.75" customHeight="1">
      <c r="B202" s="298"/>
      <c r="C202" s="298"/>
      <c r="D202" s="298"/>
      <c r="E202" s="298"/>
      <c r="F202" s="298"/>
      <c r="G202" s="298"/>
      <c r="H202" s="298"/>
      <c r="I202" s="298"/>
      <c r="J202" s="298"/>
      <c r="K202" s="298"/>
    </row>
    <row r="203" s="1" customFormat="1" ht="13.5">
      <c r="B203" s="277"/>
      <c r="C203" s="278"/>
      <c r="D203" s="278"/>
      <c r="E203" s="278"/>
      <c r="F203" s="278"/>
      <c r="G203" s="278"/>
      <c r="H203" s="278"/>
      <c r="I203" s="278"/>
      <c r="J203" s="278"/>
      <c r="K203" s="279"/>
    </row>
    <row r="204" s="1" customFormat="1" ht="21" customHeight="1">
      <c r="B204" s="280"/>
      <c r="C204" s="281" t="s">
        <v>2078</v>
      </c>
      <c r="D204" s="281"/>
      <c r="E204" s="281"/>
      <c r="F204" s="281"/>
      <c r="G204" s="281"/>
      <c r="H204" s="281"/>
      <c r="I204" s="281"/>
      <c r="J204" s="281"/>
      <c r="K204" s="282"/>
    </row>
    <row r="205" s="1" customFormat="1" ht="25.5" customHeight="1">
      <c r="B205" s="280"/>
      <c r="C205" s="355" t="s">
        <v>2079</v>
      </c>
      <c r="D205" s="355"/>
      <c r="E205" s="355"/>
      <c r="F205" s="355" t="s">
        <v>2080</v>
      </c>
      <c r="G205" s="356"/>
      <c r="H205" s="355" t="s">
        <v>2081</v>
      </c>
      <c r="I205" s="355"/>
      <c r="J205" s="355"/>
      <c r="K205" s="282"/>
    </row>
    <row r="206" s="1" customFormat="1" ht="5.25" customHeight="1">
      <c r="B206" s="315"/>
      <c r="C206" s="310"/>
      <c r="D206" s="310"/>
      <c r="E206" s="310"/>
      <c r="F206" s="310"/>
      <c r="G206" s="336"/>
      <c r="H206" s="310"/>
      <c r="I206" s="310"/>
      <c r="J206" s="310"/>
      <c r="K206" s="338"/>
    </row>
    <row r="207" s="1" customFormat="1" ht="15" customHeight="1">
      <c r="B207" s="315"/>
      <c r="C207" s="290" t="s">
        <v>2071</v>
      </c>
      <c r="D207" s="290"/>
      <c r="E207" s="290"/>
      <c r="F207" s="313" t="s">
        <v>42</v>
      </c>
      <c r="G207" s="290"/>
      <c r="H207" s="290" t="s">
        <v>2082</v>
      </c>
      <c r="I207" s="290"/>
      <c r="J207" s="290"/>
      <c r="K207" s="338"/>
    </row>
    <row r="208" s="1" customFormat="1" ht="15" customHeight="1">
      <c r="B208" s="315"/>
      <c r="C208" s="290"/>
      <c r="D208" s="290"/>
      <c r="E208" s="290"/>
      <c r="F208" s="313" t="s">
        <v>43</v>
      </c>
      <c r="G208" s="290"/>
      <c r="H208" s="290" t="s">
        <v>2083</v>
      </c>
      <c r="I208" s="290"/>
      <c r="J208" s="290"/>
      <c r="K208" s="338"/>
    </row>
    <row r="209" s="1" customFormat="1" ht="15" customHeight="1">
      <c r="B209" s="315"/>
      <c r="C209" s="290"/>
      <c r="D209" s="290"/>
      <c r="E209" s="290"/>
      <c r="F209" s="313" t="s">
        <v>46</v>
      </c>
      <c r="G209" s="290"/>
      <c r="H209" s="290" t="s">
        <v>2084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44</v>
      </c>
      <c r="G210" s="290"/>
      <c r="H210" s="290" t="s">
        <v>2085</v>
      </c>
      <c r="I210" s="290"/>
      <c r="J210" s="290"/>
      <c r="K210" s="338"/>
    </row>
    <row r="211" s="1" customFormat="1" ht="15" customHeight="1">
      <c r="B211" s="315"/>
      <c r="C211" s="290"/>
      <c r="D211" s="290"/>
      <c r="E211" s="290"/>
      <c r="F211" s="313" t="s">
        <v>45</v>
      </c>
      <c r="G211" s="290"/>
      <c r="H211" s="290" t="s">
        <v>2086</v>
      </c>
      <c r="I211" s="290"/>
      <c r="J211" s="290"/>
      <c r="K211" s="338"/>
    </row>
    <row r="212" s="1" customFormat="1" ht="15" customHeight="1">
      <c r="B212" s="315"/>
      <c r="C212" s="290"/>
      <c r="D212" s="290"/>
      <c r="E212" s="290"/>
      <c r="F212" s="313"/>
      <c r="G212" s="290"/>
      <c r="H212" s="290"/>
      <c r="I212" s="290"/>
      <c r="J212" s="290"/>
      <c r="K212" s="338"/>
    </row>
    <row r="213" s="1" customFormat="1" ht="15" customHeight="1">
      <c r="B213" s="315"/>
      <c r="C213" s="290" t="s">
        <v>2027</v>
      </c>
      <c r="D213" s="290"/>
      <c r="E213" s="290"/>
      <c r="F213" s="313" t="s">
        <v>78</v>
      </c>
      <c r="G213" s="290"/>
      <c r="H213" s="290" t="s">
        <v>2087</v>
      </c>
      <c r="I213" s="290"/>
      <c r="J213" s="290"/>
      <c r="K213" s="338"/>
    </row>
    <row r="214" s="1" customFormat="1" ht="15" customHeight="1">
      <c r="B214" s="315"/>
      <c r="C214" s="290"/>
      <c r="D214" s="290"/>
      <c r="E214" s="290"/>
      <c r="F214" s="313" t="s">
        <v>1923</v>
      </c>
      <c r="G214" s="290"/>
      <c r="H214" s="290" t="s">
        <v>1924</v>
      </c>
      <c r="I214" s="290"/>
      <c r="J214" s="290"/>
      <c r="K214" s="338"/>
    </row>
    <row r="215" s="1" customFormat="1" ht="15" customHeight="1">
      <c r="B215" s="315"/>
      <c r="C215" s="290"/>
      <c r="D215" s="290"/>
      <c r="E215" s="290"/>
      <c r="F215" s="313" t="s">
        <v>1921</v>
      </c>
      <c r="G215" s="290"/>
      <c r="H215" s="290" t="s">
        <v>2088</v>
      </c>
      <c r="I215" s="290"/>
      <c r="J215" s="290"/>
      <c r="K215" s="338"/>
    </row>
    <row r="216" s="1" customFormat="1" ht="15" customHeight="1">
      <c r="B216" s="357"/>
      <c r="C216" s="290"/>
      <c r="D216" s="290"/>
      <c r="E216" s="290"/>
      <c r="F216" s="313" t="s">
        <v>1925</v>
      </c>
      <c r="G216" s="352"/>
      <c r="H216" s="342" t="s">
        <v>77</v>
      </c>
      <c r="I216" s="342"/>
      <c r="J216" s="342"/>
      <c r="K216" s="358"/>
    </row>
    <row r="217" s="1" customFormat="1" ht="15" customHeight="1">
      <c r="B217" s="357"/>
      <c r="C217" s="290"/>
      <c r="D217" s="290"/>
      <c r="E217" s="290"/>
      <c r="F217" s="313" t="s">
        <v>1926</v>
      </c>
      <c r="G217" s="352"/>
      <c r="H217" s="342" t="s">
        <v>164</v>
      </c>
      <c r="I217" s="342"/>
      <c r="J217" s="342"/>
      <c r="K217" s="358"/>
    </row>
    <row r="218" s="1" customFormat="1" ht="15" customHeight="1">
      <c r="B218" s="357"/>
      <c r="C218" s="290"/>
      <c r="D218" s="290"/>
      <c r="E218" s="290"/>
      <c r="F218" s="313"/>
      <c r="G218" s="352"/>
      <c r="H218" s="342"/>
      <c r="I218" s="342"/>
      <c r="J218" s="342"/>
      <c r="K218" s="358"/>
    </row>
    <row r="219" s="1" customFormat="1" ht="15" customHeight="1">
      <c r="B219" s="357"/>
      <c r="C219" s="290" t="s">
        <v>2051</v>
      </c>
      <c r="D219" s="290"/>
      <c r="E219" s="290"/>
      <c r="F219" s="313">
        <v>1</v>
      </c>
      <c r="G219" s="352"/>
      <c r="H219" s="342" t="s">
        <v>2089</v>
      </c>
      <c r="I219" s="342"/>
      <c r="J219" s="342"/>
      <c r="K219" s="358"/>
    </row>
    <row r="220" s="1" customFormat="1" ht="15" customHeight="1">
      <c r="B220" s="357"/>
      <c r="C220" s="290"/>
      <c r="D220" s="290"/>
      <c r="E220" s="290"/>
      <c r="F220" s="313">
        <v>2</v>
      </c>
      <c r="G220" s="352"/>
      <c r="H220" s="342" t="s">
        <v>2090</v>
      </c>
      <c r="I220" s="342"/>
      <c r="J220" s="342"/>
      <c r="K220" s="358"/>
    </row>
    <row r="221" s="1" customFormat="1" ht="15" customHeight="1">
      <c r="B221" s="357"/>
      <c r="C221" s="290"/>
      <c r="D221" s="290"/>
      <c r="E221" s="290"/>
      <c r="F221" s="313">
        <v>3</v>
      </c>
      <c r="G221" s="352"/>
      <c r="H221" s="342" t="s">
        <v>2091</v>
      </c>
      <c r="I221" s="342"/>
      <c r="J221" s="342"/>
      <c r="K221" s="358"/>
    </row>
    <row r="222" s="1" customFormat="1" ht="15" customHeight="1">
      <c r="B222" s="357"/>
      <c r="C222" s="290"/>
      <c r="D222" s="290"/>
      <c r="E222" s="290"/>
      <c r="F222" s="313">
        <v>4</v>
      </c>
      <c r="G222" s="352"/>
      <c r="H222" s="342" t="s">
        <v>2092</v>
      </c>
      <c r="I222" s="342"/>
      <c r="J222" s="342"/>
      <c r="K222" s="358"/>
    </row>
    <row r="223" s="1" customFormat="1" ht="12.75" customHeight="1">
      <c r="B223" s="359"/>
      <c r="C223" s="360"/>
      <c r="D223" s="360"/>
      <c r="E223" s="360"/>
      <c r="F223" s="360"/>
      <c r="G223" s="360"/>
      <c r="H223" s="360"/>
      <c r="I223" s="360"/>
      <c r="J223" s="360"/>
      <c r="K223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Admin</dc:creator>
  <cp:lastModifiedBy>Admin</cp:lastModifiedBy>
  <dcterms:created xsi:type="dcterms:W3CDTF">2022-05-26T18:31:01Z</dcterms:created>
  <dcterms:modified xsi:type="dcterms:W3CDTF">2022-05-26T18:31:11Z</dcterms:modified>
</cp:coreProperties>
</file>